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 tabRatio="760" activeTab="1"/>
  </bookViews>
  <sheets>
    <sheet name="所要額調書（数式なし）" sheetId="1" r:id="rId1"/>
    <sheet name="所要額調書（数式あり）" sheetId="3" r:id="rId2"/>
    <sheet name="国加算等の計明細シート（数式あり）" sheetId="4" r:id="rId3"/>
    <sheet name="Sheet2" sheetId="2" r:id="rId4"/>
  </sheets>
  <definedNames>
    <definedName name="_xlnm.Print_Area" localSheetId="0">'所要額調書（数式なし）'!$A$1:$N$35</definedName>
    <definedName name="_xlnm.Print_Area" localSheetId="3">Sheet2!$B$1:$G$66</definedName>
    <definedName name="_xlnm.Print_Area" localSheetId="1">'所要額調書（数式あり）'!$A$1:$N$36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<sst xmlns="http://schemas.openxmlformats.org/spreadsheetml/2006/main" xmlns:r="http://schemas.openxmlformats.org/officeDocument/2006/relationships" count="92" uniqueCount="92">
  <si>
    <t>支出予定額</t>
  </si>
  <si>
    <t>A</t>
  </si>
  <si>
    <t>帰宅時支援加算</t>
    <rPh sb="0" eb="3">
      <t>キタクジ</t>
    </rPh>
    <rPh sb="3" eb="5">
      <t>シエン</t>
    </rPh>
    <rPh sb="5" eb="7">
      <t>カサン</t>
    </rPh>
    <phoneticPr fontId="2"/>
  </si>
  <si>
    <t>対象者数</t>
  </si>
  <si>
    <t>D</t>
  </si>
  <si>
    <t>5月</t>
    <rPh sb="1" eb="2">
      <t>ガツ</t>
    </rPh>
    <phoneticPr fontId="2"/>
  </si>
  <si>
    <t>対象経費</t>
  </si>
  <si>
    <t>対象経費の</t>
  </si>
  <si>
    <t>2月</t>
  </si>
  <si>
    <t>補助所要額</t>
  </si>
  <si>
    <t>B</t>
  </si>
  <si>
    <t>計</t>
  </si>
  <si>
    <t>補助基準額計</t>
  </si>
  <si>
    <t>備考</t>
  </si>
  <si>
    <t>寄付金その他</t>
  </si>
  <si>
    <t>の収入予定額</t>
  </si>
  <si>
    <t>差引額</t>
  </si>
  <si>
    <t>して少ない額)</t>
  </si>
  <si>
    <t>事業所名</t>
  </si>
  <si>
    <t>利用延月数①</t>
  </si>
  <si>
    <t>共同生活住居名</t>
  </si>
  <si>
    <t>10月</t>
  </si>
  <si>
    <t>定員</t>
  </si>
  <si>
    <t>6月</t>
  </si>
  <si>
    <t>入居者氏名</t>
  </si>
  <si>
    <t>4月</t>
    <rPh sb="1" eb="2">
      <t>ガツ</t>
    </rPh>
    <phoneticPr fontId="2"/>
  </si>
  <si>
    <t>11月</t>
  </si>
  <si>
    <t>補助基準額②</t>
  </si>
  <si>
    <t>なし</t>
  </si>
  <si>
    <t>国加算等の計③</t>
  </si>
  <si>
    <t>合計</t>
  </si>
  <si>
    <t>①×②－③</t>
  </si>
  <si>
    <t>C(A－B)</t>
  </si>
  <si>
    <t>注1　Dの補助基準額計欄には2　対象者の内訳の合計額が入る。</t>
  </si>
  <si>
    <t>E</t>
  </si>
  <si>
    <t>注1　入居者が月の途中で入退去した場合は日割計算を行い、小数点以下第2位まで算出する。(小数点第3位以下を切り捨て)</t>
  </si>
  <si>
    <t>　　　(例：3月1日～8月13日までの利用の場合、8月は13日÷31日＝0.419⇒0.41のため、5.41月となる。)</t>
  </si>
  <si>
    <t>1　補助金所要額</t>
  </si>
  <si>
    <t>：</t>
  </si>
  <si>
    <t>(単位：円)</t>
  </si>
  <si>
    <t>(CとDを比較</t>
  </si>
  <si>
    <t>（入居者1人あたり月額）</t>
  </si>
  <si>
    <t>2　対象者の内訳</t>
  </si>
  <si>
    <t>人員配置</t>
  </si>
  <si>
    <t>区　  分</t>
  </si>
  <si>
    <t>事業者名　　　　　　　　　　　　</t>
  </si>
  <si>
    <t>「国加算等の計」明細書</t>
    <rPh sb="1" eb="2">
      <t>クニ</t>
    </rPh>
    <rPh sb="2" eb="4">
      <t>カサン</t>
    </rPh>
    <rPh sb="4" eb="5">
      <t>トウ</t>
    </rPh>
    <rPh sb="6" eb="7">
      <t>ケイ</t>
    </rPh>
    <rPh sb="8" eb="11">
      <t>メイサイショ</t>
    </rPh>
    <phoneticPr fontId="2"/>
  </si>
  <si>
    <t>共同生活住居定員</t>
  </si>
  <si>
    <t>補助基準額</t>
  </si>
  <si>
    <t>障害支援区分</t>
  </si>
  <si>
    <t>支援区分</t>
    <rPh sb="0" eb="2">
      <t>シエン</t>
    </rPh>
    <rPh sb="2" eb="4">
      <t>クブン</t>
    </rPh>
    <phoneticPr fontId="2"/>
  </si>
  <si>
    <t>7月</t>
  </si>
  <si>
    <t>※①人員配置体制加算について　「12：1→12　30：1→30　加算なし→0」　を選択してください。
※②定員について4名以下の場合はすべて　「4」　を選択してください。
※③障害支援区分について、区分がない場合は　「0」　を選択してください。</t>
    <rPh sb="2" eb="4">
      <t>ジンイン</t>
    </rPh>
    <rPh sb="4" eb="6">
      <t>ハイチ</t>
    </rPh>
    <rPh sb="6" eb="8">
      <t>タイセイ</t>
    </rPh>
    <rPh sb="8" eb="10">
      <t>カサン</t>
    </rPh>
    <rPh sb="32" eb="34">
      <t>カサン</t>
    </rPh>
    <rPh sb="41" eb="43">
      <t>センタク</t>
    </rPh>
    <rPh sb="53" eb="55">
      <t>テイイン</t>
    </rPh>
    <rPh sb="60" eb="61">
      <t>メイ</t>
    </rPh>
    <rPh sb="61" eb="63">
      <t>イカ</t>
    </rPh>
    <rPh sb="64" eb="66">
      <t>バアイ</t>
    </rPh>
    <rPh sb="76" eb="78">
      <t>センタク</t>
    </rPh>
    <rPh sb="88" eb="90">
      <t>ショウガイ</t>
    </rPh>
    <rPh sb="90" eb="92">
      <t>シエン</t>
    </rPh>
    <rPh sb="92" eb="94">
      <t>クブン</t>
    </rPh>
    <rPh sb="99" eb="101">
      <t>クブン</t>
    </rPh>
    <rPh sb="104" eb="106">
      <t>バアイ</t>
    </rPh>
    <rPh sb="113" eb="115">
      <t>センタク</t>
    </rPh>
    <phoneticPr fontId="2"/>
  </si>
  <si>
    <t>8月</t>
  </si>
  <si>
    <t>3月</t>
  </si>
  <si>
    <t>9月</t>
  </si>
  <si>
    <t>12月</t>
  </si>
  <si>
    <t>注2　区分の適用は月の初日の世話人配置、定員、障害支援区分によるものとする。</t>
    <rPh sb="25" eb="27">
      <t>シエン</t>
    </rPh>
    <phoneticPr fontId="2"/>
  </si>
  <si>
    <t>1月</t>
  </si>
  <si>
    <t>対象者名：</t>
    <rPh sb="0" eb="3">
      <t>タイショウシャ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</si>
  <si>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</si>
  <si>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</si>
  <si>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別表（第４条関係）</t>
  </si>
  <si>
    <t>※黄色セルのみ入力してください。</t>
    <rPh sb="1" eb="3">
      <t>キイロ</t>
    </rPh>
    <rPh sb="7" eb="9">
      <t>ニュウリョク</t>
    </rPh>
    <phoneticPr fontId="2"/>
  </si>
  <si>
    <t>人員配置区分</t>
  </si>
  <si>
    <t>6：1
人員配置体制加算12：1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</si>
  <si>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6：1
人員配置体制加算30：1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</si>
  <si>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6：1
人員配置体制加算なし</t>
    <rPh sb="5" eb="7">
      <t>ジンイン</t>
    </rPh>
    <rPh sb="7" eb="9">
      <t>ハイチ</t>
    </rPh>
    <rPh sb="9" eb="11">
      <t>タイセイ</t>
    </rPh>
    <rPh sb="11" eb="13">
      <t>カサン</t>
    </rPh>
    <phoneticPr fontId="2"/>
  </si>
  <si>
    <t>※②障害支援区分</t>
    <rPh sb="2" eb="4">
      <t>ショウガイ</t>
    </rPh>
    <rPh sb="4" eb="6">
      <t>シエン</t>
    </rPh>
    <rPh sb="6" eb="8">
      <t>クブン</t>
    </rPh>
    <phoneticPr fontId="2"/>
  </si>
  <si>
    <t>※①人員配置体制加算</t>
    <rPh sb="2" eb="4">
      <t>ジンイン</t>
    </rPh>
    <rPh sb="4" eb="6">
      <t>ハイチ</t>
    </rPh>
    <rPh sb="6" eb="8">
      <t>タイセイ</t>
    </rPh>
    <rPh sb="8" eb="10">
      <t>カサン</t>
    </rPh>
    <phoneticPr fontId="2"/>
  </si>
  <si>
    <t>※①人員配置体制加算</t>
    <rPh sb="2" eb="10">
      <t>ジンインハイチタイセイカサン</t>
    </rPh>
    <phoneticPr fontId="2"/>
  </si>
  <si>
    <t>※①人員配置体制加算について　「12：1→12　30：1→30　加算なし→0」　を入力してください。
※②障害支援区分について、区分がない場合は　「0」　を入力してください。</t>
    <rPh sb="2" eb="10">
      <t>ジンインハイチタイセイカサン</t>
    </rPh>
    <rPh sb="32" eb="34">
      <t>カサン</t>
    </rPh>
    <rPh sb="41" eb="43">
      <t>ニュウリョク</t>
    </rPh>
    <rPh sb="53" eb="55">
      <t>ショウガイ</t>
    </rPh>
    <rPh sb="55" eb="57">
      <t>シエン</t>
    </rPh>
    <rPh sb="57" eb="59">
      <t>クブン</t>
    </rPh>
    <rPh sb="64" eb="66">
      <t>クブン</t>
    </rPh>
    <rPh sb="69" eb="71">
      <t>バアイ</t>
    </rPh>
    <rPh sb="78" eb="80">
      <t>ニュウリョク</t>
    </rPh>
    <phoneticPr fontId="2"/>
  </si>
  <si>
    <t>人員配置体制加算</t>
    <rPh sb="0" eb="8">
      <t>ジンインハイチタイセイカサン</t>
    </rPh>
    <phoneticPr fontId="2"/>
  </si>
  <si>
    <t>※③障害支援区分</t>
    <rPh sb="2" eb="4">
      <t>ショウガイ</t>
    </rPh>
    <rPh sb="4" eb="6">
      <t>シエン</t>
    </rPh>
    <rPh sb="6" eb="8">
      <t>クブン</t>
    </rPh>
    <phoneticPr fontId="2"/>
  </si>
  <si>
    <t>※②
定員</t>
  </si>
  <si>
    <t>共同生活援助サービス費</t>
    <rPh sb="0" eb="2">
      <t>キョウドウ</t>
    </rPh>
    <rPh sb="2" eb="4">
      <t>セイカツ</t>
    </rPh>
    <rPh sb="4" eb="6">
      <t>エンジョ</t>
    </rPh>
    <phoneticPr fontId="2"/>
  </si>
  <si>
    <t>合計</t>
    <rPh sb="0" eb="1">
      <t>ア</t>
    </rPh>
    <rPh sb="1" eb="2">
      <t>ケイ</t>
    </rPh>
    <phoneticPr fontId="2"/>
  </si>
  <si>
    <t>入院時支援特別加算</t>
    <rPh sb="0" eb="2">
      <t>ニュウイン</t>
    </rPh>
    <rPh sb="2" eb="3">
      <t>ジ</t>
    </rPh>
    <rPh sb="3" eb="5">
      <t>シエン</t>
    </rPh>
    <phoneticPr fontId="2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</si>
  <si>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phoneticPr fontId="2"/>
  </si>
  <si>
    <t>長期帰宅時支援加算</t>
    <rPh sb="0" eb="2">
      <t>チョウキ</t>
    </rPh>
    <rPh sb="2" eb="5">
      <t>キタクジ</t>
    </rPh>
    <phoneticPr fontId="2"/>
  </si>
  <si>
    <t>サービス単位数</t>
    <rPh sb="4" eb="6">
      <t>タンイ</t>
    </rPh>
    <rPh sb="6" eb="7">
      <t>スウ</t>
    </rPh>
    <phoneticPr fontId="2"/>
  </si>
  <si>
    <t>対象月</t>
    <rPh sb="0" eb="2">
      <t>タイショウ</t>
    </rPh>
    <rPh sb="2" eb="3">
      <t>ツキ</t>
    </rPh>
    <phoneticPr fontId="2"/>
  </si>
  <si>
    <t>計（単位数）</t>
    <rPh sb="0" eb="1">
      <t>ケイ</t>
    </rPh>
    <rPh sb="2" eb="4">
      <t>タンイ</t>
    </rPh>
    <rPh sb="4" eb="5">
      <t>スウ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</si>
  <si>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</si>
  <si>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国加算名の計</t>
    <rPh sb="0" eb="1">
      <t>クニ</t>
    </rPh>
    <rPh sb="1" eb="3">
      <t>カサン</t>
    </rPh>
    <rPh sb="3" eb="4">
      <t>ナ</t>
    </rPh>
    <rPh sb="5" eb="6">
      <t>ケイ</t>
    </rPh>
    <phoneticPr fontId="2"/>
  </si>
  <si>
    <t>地域区分
単価</t>
    <rPh sb="0" eb="2">
      <t>チイキ</t>
    </rPh>
    <rPh sb="2" eb="4">
      <t>クブン</t>
    </rPh>
    <rPh sb="5" eb="7">
      <t>タンカ</t>
    </rPh>
    <phoneticPr fontId="2"/>
  </si>
  <si>
    <t>月合計
（円）</t>
    <rPh sb="0" eb="1">
      <t>ツキ</t>
    </rPh>
    <rPh sb="1" eb="3">
      <t>ゴウケイ</t>
    </rPh>
    <rPh sb="5" eb="6">
      <t>エン</t>
    </rPh>
    <phoneticPr fontId="2"/>
  </si>
  <si>
    <t>注１）月合計（円）部分の各月の合計数は、小数点以下切り捨てとする。</t>
    <rPh sb="0" eb="1">
      <t>チュウ</t>
    </rPh>
    <rPh sb="3" eb="4">
      <t>ツキ</t>
    </rPh>
    <rPh sb="4" eb="6">
      <t>ゴウケイ</t>
    </rPh>
    <rPh sb="7" eb="8">
      <t>エン</t>
    </rPh>
    <rPh sb="9" eb="11">
      <t>ブブン</t>
    </rPh>
    <rPh sb="12" eb="13">
      <t>カク</t>
    </rPh>
    <rPh sb="13" eb="14">
      <t>ツキ</t>
    </rPh>
    <rPh sb="15" eb="17">
      <t>ゴウケイ</t>
    </rPh>
    <rPh sb="17" eb="18">
      <t>スウ</t>
    </rPh>
    <rPh sb="20" eb="23">
      <t>ショウスウテン</t>
    </rPh>
    <rPh sb="23" eb="25">
      <t>イカ</t>
    </rPh>
    <rPh sb="25" eb="26">
      <t>キ</t>
    </rPh>
    <rPh sb="27" eb="28">
      <t>ス</t>
    </rPh>
    <phoneticPr fontId="2"/>
  </si>
  <si>
    <t>注２）月合計（円）が当該月の補助基準額を超える場合、当該月の国加算等の額が補助基準額と同額とする。</t>
    <rPh sb="0" eb="1">
      <t>チュウ</t>
    </rPh>
    <rPh sb="3" eb="4">
      <t>ツキ</t>
    </rPh>
    <rPh sb="4" eb="6">
      <t>ゴウケイ</t>
    </rPh>
    <rPh sb="7" eb="8">
      <t>エン</t>
    </rPh>
    <rPh sb="10" eb="12">
      <t>トウガイ</t>
    </rPh>
    <rPh sb="12" eb="13">
      <t>ツキ</t>
    </rPh>
    <rPh sb="14" eb="16">
      <t>ホジョ</t>
    </rPh>
    <rPh sb="16" eb="18">
      <t>キジュン</t>
    </rPh>
    <rPh sb="18" eb="19">
      <t>ガク</t>
    </rPh>
    <rPh sb="20" eb="21">
      <t>コ</t>
    </rPh>
    <rPh sb="23" eb="25">
      <t>バアイ</t>
    </rPh>
    <rPh sb="26" eb="28">
      <t>トウガイ</t>
    </rPh>
    <rPh sb="28" eb="29">
      <t>ツキ</t>
    </rPh>
    <rPh sb="30" eb="31">
      <t>クニ</t>
    </rPh>
    <rPh sb="31" eb="33">
      <t>カサン</t>
    </rPh>
    <rPh sb="33" eb="34">
      <t>ナド</t>
    </rPh>
    <rPh sb="35" eb="36">
      <t>ガク</t>
    </rPh>
    <rPh sb="37" eb="39">
      <t>ホジョ</t>
    </rPh>
    <rPh sb="39" eb="41">
      <t>キジュン</t>
    </rPh>
    <rPh sb="41" eb="42">
      <t>ガク</t>
    </rPh>
    <rPh sb="43" eb="45">
      <t>ドウガク</t>
    </rPh>
    <phoneticPr fontId="2"/>
  </si>
  <si>
    <t>注３）入居者が月の途中で入退去した場合は日割計算を行い、小数点以下第2位まで算出する。(小数点第3位以下を切り捨て)
　　　(例：3月1日～8月13日までの利用の場合、8月は13日÷31日＝0.419⇒0.41のため、5.41月となる。)</t>
  </si>
  <si>
    <t>勝浦市障害者グループホーム運営費補助金精算書</t>
    <rPh sb="19" eb="22">
      <t>セイサンショ</t>
    </rPh>
    <phoneticPr fontId="2"/>
  </si>
  <si>
    <t>別紙2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</si>
</sst>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_);[Red]\(#,##0\)"/>
    <numFmt numFmtId="177" formatCode="#,##0.00_);[Red]\(#,##0.00\)"/>
    <numFmt numFmtId="178" formatCode="#,##0_ ;[Red]\-#,##0\ "/>
    <numFmt numFmtId="179" formatCode="#,##0_ "/>
    <numFmt numFmtId="180" formatCode="0&quot;人以下&quot;"/>
    <numFmt numFmtId="181" formatCode="0&quot;人&quot;"/>
    <numFmt numFmtId="182" formatCode="&quot;区分&quot;0"/>
  </numFmts>
  <fonts count="1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b/>
      <sz val="11"/>
      <color theme="1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明朝"/>
      <family val="1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sz val="12"/>
      <color rgb="FF00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0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Alignment="1">
      <alignment horizontal="left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vertical="center" wrapText="1"/>
    </xf>
    <xf numFmtId="176" fontId="3" fillId="0" borderId="16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left" vertical="center" wrapText="1"/>
    </xf>
    <xf numFmtId="176" fontId="3" fillId="0" borderId="1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left" vertical="center" wrapText="1"/>
    </xf>
    <xf numFmtId="176" fontId="3" fillId="0" borderId="18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0" borderId="2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right" vertical="center" wrapText="1"/>
    </xf>
    <xf numFmtId="177" fontId="3" fillId="0" borderId="19" xfId="0" applyNumberFormat="1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center" vertical="center" wrapText="1"/>
    </xf>
    <xf numFmtId="177" fontId="3" fillId="0" borderId="21" xfId="0" applyNumberFormat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177" fontId="3" fillId="0" borderId="24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176" fontId="3" fillId="0" borderId="20" xfId="0" applyNumberFormat="1" applyFont="1" applyFill="1" applyBorder="1" applyAlignment="1">
      <alignment horizontal="right" vertical="center" wrapText="1"/>
    </xf>
    <xf numFmtId="176" fontId="3" fillId="0" borderId="23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176" fontId="3" fillId="0" borderId="12" xfId="0" applyNumberFormat="1" applyFont="1" applyFill="1" applyBorder="1" applyAlignment="1">
      <alignment horizontal="right" vertical="center" wrapText="1"/>
    </xf>
    <xf numFmtId="176" fontId="3" fillId="0" borderId="13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25" xfId="0" applyNumberFormat="1" applyFont="1" applyFill="1" applyBorder="1" applyAlignment="1">
      <alignment horizontal="center" vertical="center" wrapText="1"/>
    </xf>
    <xf numFmtId="176" fontId="3" fillId="0" borderId="26" xfId="0" applyNumberFormat="1" applyFont="1" applyFill="1" applyBorder="1" applyAlignment="1">
      <alignment horizontal="center" vertical="center" wrapText="1"/>
    </xf>
    <xf numFmtId="176" fontId="3" fillId="0" borderId="27" xfId="0" applyNumberFormat="1" applyFont="1" applyFill="1" applyBorder="1" applyAlignment="1">
      <alignment horizontal="right" vertical="center" wrapText="1"/>
    </xf>
    <xf numFmtId="176" fontId="3" fillId="0" borderId="28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8" fontId="3" fillId="0" borderId="9" xfId="0" applyNumberFormat="1" applyFont="1" applyBorder="1" applyAlignment="1">
      <alignment horizontal="right" vertical="center" wrapText="1"/>
    </xf>
    <xf numFmtId="179" fontId="3" fillId="0" borderId="14" xfId="0" applyNumberFormat="1" applyFont="1" applyBorder="1" applyAlignment="1">
      <alignment horizontal="center" vertical="center" wrapText="1"/>
    </xf>
    <xf numFmtId="177" fontId="3" fillId="2" borderId="19" xfId="0" applyNumberFormat="1" applyFont="1" applyFill="1" applyBorder="1" applyAlignment="1">
      <alignment horizontal="center" vertical="center" wrapText="1"/>
    </xf>
    <xf numFmtId="177" fontId="3" fillId="2" borderId="18" xfId="0" applyNumberFormat="1" applyFont="1" applyFill="1" applyBorder="1" applyAlignment="1">
      <alignment horizontal="center" vertical="center" wrapText="1"/>
    </xf>
    <xf numFmtId="177" fontId="3" fillId="2" borderId="21" xfId="0" applyNumberFormat="1" applyFont="1" applyFill="1" applyBorder="1" applyAlignment="1">
      <alignment horizontal="center" vertical="center" wrapText="1"/>
    </xf>
    <xf numFmtId="177" fontId="3" fillId="2" borderId="20" xfId="0" applyNumberFormat="1" applyFont="1" applyFill="1" applyBorder="1" applyAlignment="1">
      <alignment horizontal="center" vertical="center" wrapText="1"/>
    </xf>
    <xf numFmtId="179" fontId="3" fillId="0" borderId="24" xfId="0" applyNumberFormat="1" applyFont="1" applyBorder="1" applyAlignment="1">
      <alignment horizontal="right" vertical="center" wrapText="1"/>
    </xf>
    <xf numFmtId="176" fontId="3" fillId="3" borderId="19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76" fontId="3" fillId="2" borderId="11" xfId="0" applyNumberFormat="1" applyFont="1" applyFill="1" applyBorder="1" applyAlignment="1">
      <alignment horizontal="right" vertical="center" wrapTex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3" fillId="2" borderId="0" xfId="0" applyNumberFormat="1" applyFont="1" applyFill="1" applyBorder="1" applyAlignment="1">
      <alignment horizontal="right" vertical="center" wrapText="1"/>
    </xf>
    <xf numFmtId="179" fontId="3" fillId="0" borderId="14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76" fontId="1" fillId="0" borderId="29" xfId="1" applyNumberFormat="1" applyFill="1" applyBorder="1">
      <alignment vertical="center"/>
    </xf>
    <xf numFmtId="176" fontId="1" fillId="0" borderId="30" xfId="1" applyNumberFormat="1" applyFill="1" applyBorder="1">
      <alignment vertical="center"/>
    </xf>
    <xf numFmtId="179" fontId="3" fillId="0" borderId="28" xfId="0" applyNumberFormat="1" applyFont="1" applyBorder="1" applyAlignment="1">
      <alignment horizontal="right" vertical="center" wrapText="1"/>
    </xf>
    <xf numFmtId="0" fontId="8" fillId="0" borderId="0" xfId="0" applyFont="1"/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1" fillId="2" borderId="32" xfId="0" applyNumberFormat="1" applyFont="1" applyFill="1" applyBorder="1" applyAlignment="1">
      <alignment horizontal="center" vertical="center"/>
    </xf>
    <xf numFmtId="176" fontId="1" fillId="2" borderId="29" xfId="0" applyNumberFormat="1" applyFont="1" applyFill="1" applyBorder="1" applyAlignment="1">
      <alignment horizontal="center" vertical="center"/>
    </xf>
    <xf numFmtId="176" fontId="1" fillId="2" borderId="30" xfId="0" applyNumberFormat="1" applyFont="1" applyFill="1" applyBorder="1" applyAlignment="1">
      <alignment horizontal="center" vertical="center"/>
    </xf>
    <xf numFmtId="0" fontId="0" fillId="0" borderId="31" xfId="0" applyBorder="1"/>
    <xf numFmtId="176" fontId="0" fillId="0" borderId="0" xfId="0" applyNumberFormat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33" xfId="0" applyFill="1" applyBorder="1" applyAlignment="1">
      <alignment horizontal="center" vertical="center"/>
    </xf>
    <xf numFmtId="179" fontId="0" fillId="2" borderId="18" xfId="0" applyNumberFormat="1" applyFill="1" applyBorder="1" applyAlignment="1">
      <alignment horizontal="right" vertical="center"/>
    </xf>
    <xf numFmtId="179" fontId="0" fillId="0" borderId="18" xfId="0" applyNumberForma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 shrinkToFit="1"/>
    </xf>
    <xf numFmtId="0" fontId="0" fillId="2" borderId="18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 vertical="top"/>
    </xf>
    <xf numFmtId="0" fontId="0" fillId="0" borderId="35" xfId="0" applyNumberFormat="1" applyFont="1" applyBorder="1" applyAlignment="1">
      <alignment vertical="center" wrapText="1"/>
    </xf>
    <xf numFmtId="0" fontId="0" fillId="0" borderId="35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9" fillId="0" borderId="35" xfId="0" applyNumberFormat="1" applyFont="1" applyBorder="1" applyAlignment="1">
      <alignment horizontal="center" vertical="center" wrapText="1"/>
    </xf>
    <xf numFmtId="0" fontId="9" fillId="0" borderId="3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33" xfId="0" applyNumberFormat="1" applyFont="1" applyBorder="1" applyAlignment="1">
      <alignment horizontal="center" vertical="center" wrapText="1"/>
    </xf>
    <xf numFmtId="0" fontId="9" fillId="0" borderId="38" xfId="0" applyNumberFormat="1" applyFont="1" applyBorder="1" applyAlignment="1">
      <alignment horizontal="center" vertical="center" wrapText="1"/>
    </xf>
    <xf numFmtId="0" fontId="9" fillId="0" borderId="39" xfId="0" applyNumberFormat="1" applyFont="1" applyBorder="1" applyAlignment="1">
      <alignment horizontal="center" vertical="center" wrapText="1"/>
    </xf>
    <xf numFmtId="0" fontId="9" fillId="0" borderId="40" xfId="0" applyNumberFormat="1" applyFont="1" applyBorder="1" applyAlignment="1">
      <alignment horizontal="center" vertical="center" wrapText="1"/>
    </xf>
    <xf numFmtId="180" fontId="9" fillId="0" borderId="41" xfId="0" applyNumberFormat="1" applyFont="1" applyBorder="1" applyAlignment="1">
      <alignment horizontal="left" vertical="center" wrapText="1"/>
    </xf>
    <xf numFmtId="180" fontId="9" fillId="0" borderId="42" xfId="0" applyNumberFormat="1" applyFont="1" applyBorder="1" applyAlignment="1">
      <alignment horizontal="left" vertical="center" wrapText="1"/>
    </xf>
    <xf numFmtId="180" fontId="9" fillId="0" borderId="43" xfId="0" applyNumberFormat="1" applyFont="1" applyBorder="1" applyAlignment="1">
      <alignment horizontal="left" vertical="center" wrapText="1"/>
    </xf>
    <xf numFmtId="181" fontId="9" fillId="0" borderId="41" xfId="0" applyNumberFormat="1" applyFont="1" applyBorder="1" applyAlignment="1">
      <alignment horizontal="left" vertical="center" wrapText="1"/>
    </xf>
    <xf numFmtId="181" fontId="9" fillId="0" borderId="42" xfId="0" applyNumberFormat="1" applyFont="1" applyBorder="1" applyAlignment="1">
      <alignment horizontal="left" vertical="center" wrapText="1"/>
    </xf>
    <xf numFmtId="181" fontId="9" fillId="0" borderId="44" xfId="0" applyNumberFormat="1" applyFont="1" applyBorder="1" applyAlignment="1">
      <alignment horizontal="left" vertical="center" wrapText="1"/>
    </xf>
    <xf numFmtId="180" fontId="9" fillId="0" borderId="44" xfId="0" applyNumberFormat="1" applyFont="1" applyBorder="1" applyAlignment="1">
      <alignment horizontal="left" vertical="center" wrapText="1"/>
    </xf>
    <xf numFmtId="181" fontId="9" fillId="0" borderId="43" xfId="0" applyNumberFormat="1" applyFont="1" applyBorder="1" applyAlignment="1">
      <alignment horizontal="left" vertical="center" wrapText="1"/>
    </xf>
    <xf numFmtId="180" fontId="9" fillId="0" borderId="45" xfId="0" applyNumberFormat="1" applyFont="1" applyBorder="1" applyAlignment="1">
      <alignment horizontal="left" vertical="center" wrapText="1"/>
    </xf>
    <xf numFmtId="180" fontId="9" fillId="0" borderId="46" xfId="0" applyNumberFormat="1" applyFont="1" applyBorder="1" applyAlignment="1">
      <alignment horizontal="left" vertical="center" wrapText="1"/>
    </xf>
    <xf numFmtId="180" fontId="9" fillId="0" borderId="47" xfId="0" applyNumberFormat="1" applyFont="1" applyBorder="1" applyAlignment="1">
      <alignment horizontal="left" vertical="center" wrapText="1"/>
    </xf>
    <xf numFmtId="181" fontId="9" fillId="0" borderId="45" xfId="0" applyNumberFormat="1" applyFont="1" applyBorder="1" applyAlignment="1">
      <alignment horizontal="left" vertical="center" wrapText="1"/>
    </xf>
    <xf numFmtId="181" fontId="9" fillId="0" borderId="46" xfId="0" applyNumberFormat="1" applyFont="1" applyBorder="1" applyAlignment="1">
      <alignment horizontal="left" vertical="center" wrapText="1"/>
    </xf>
    <xf numFmtId="181" fontId="9" fillId="0" borderId="47" xfId="0" applyNumberFormat="1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182" fontId="9" fillId="0" borderId="18" xfId="0" applyNumberFormat="1" applyFont="1" applyBorder="1" applyAlignment="1">
      <alignment horizontal="left" vertical="center" wrapText="1"/>
    </xf>
    <xf numFmtId="182" fontId="9" fillId="0" borderId="19" xfId="0" applyNumberFormat="1" applyFont="1" applyBorder="1" applyAlignment="1">
      <alignment horizontal="left" vertical="center" wrapText="1"/>
    </xf>
    <xf numFmtId="182" fontId="9" fillId="0" borderId="49" xfId="0" applyNumberFormat="1" applyFont="1" applyBorder="1" applyAlignment="1">
      <alignment horizontal="left" vertical="center" wrapText="1"/>
    </xf>
    <xf numFmtId="3" fontId="9" fillId="0" borderId="50" xfId="0" applyNumberFormat="1" applyFont="1" applyBorder="1" applyAlignment="1">
      <alignment horizontal="right" vertical="center" wrapText="1"/>
    </xf>
    <xf numFmtId="3" fontId="9" fillId="0" borderId="51" xfId="0" applyNumberFormat="1" applyFont="1" applyBorder="1" applyAlignment="1">
      <alignment horizontal="right" vertical="center" wrapText="1"/>
    </xf>
    <xf numFmtId="3" fontId="9" fillId="0" borderId="52" xfId="0" applyNumberFormat="1" applyFont="1" applyBorder="1" applyAlignment="1">
      <alignment horizontal="right" vertical="center" wrapText="1"/>
    </xf>
    <xf numFmtId="3" fontId="9" fillId="0" borderId="53" xfId="0" applyNumberFormat="1" applyFont="1" applyBorder="1" applyAlignment="1">
      <alignment horizontal="right" vertical="center" wrapText="1"/>
    </xf>
    <xf numFmtId="3" fontId="9" fillId="0" borderId="54" xfId="0" applyNumberFormat="1" applyFont="1" applyBorder="1" applyAlignment="1">
      <alignment horizontal="right" vertical="center" wrapText="1"/>
    </xf>
    <xf numFmtId="0" fontId="0" fillId="0" borderId="28" xfId="0" applyFont="1" applyBorder="1"/>
  </cellXfs>
  <cellStyles count="2">
    <cellStyle name="標準" xfId="0" builtinId="0"/>
    <cellStyle name="標準 2" xfId="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35"/>
  <sheetViews>
    <sheetView workbookViewId="0">
      <selection activeCell="A3" sqref="A3:N3"/>
    </sheetView>
  </sheetViews>
  <sheetFormatPr defaultRowHeight="13.5"/>
  <cols>
    <col min="1" max="4" width="6.625" style="1" customWidth="1"/>
    <col min="5" max="6" width="3.625" style="1" customWidth="1"/>
    <col min="7" max="7" width="8.625" style="1" customWidth="1"/>
    <col min="8" max="8" width="6.625" style="1" customWidth="1"/>
    <col min="9" max="9" width="7.375" style="1" customWidth="1"/>
    <col min="10" max="12" width="12.625" style="1" customWidth="1"/>
    <col min="13" max="13" width="16.5" style="1" customWidth="1"/>
    <col min="14" max="14" width="14.375" style="1" customWidth="1"/>
    <col min="15" max="16384" width="9" style="1" customWidth="1"/>
  </cols>
  <sheetData>
    <row r="1" spans="1:18" ht="23.25" customHeight="1">
      <c r="A1" s="3" t="s">
        <v>91</v>
      </c>
      <c r="B1" s="3"/>
      <c r="C1" s="3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R1" s="88"/>
    </row>
    <row r="2" spans="1:18">
      <c r="A2" s="3"/>
      <c r="B2" s="3"/>
      <c r="C2" s="3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R2" s="88"/>
    </row>
    <row r="3" spans="1:18">
      <c r="A3" s="4" t="s">
        <v>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7"/>
      <c r="R3" s="88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R4" s="88"/>
    </row>
    <row r="5" spans="1:18" ht="27" customHeight="1">
      <c r="D5" s="30"/>
      <c r="E5" s="30"/>
      <c r="F5" s="30"/>
      <c r="G5" s="30"/>
      <c r="H5" s="30"/>
      <c r="I5" s="30"/>
      <c r="J5" s="30"/>
      <c r="K5" s="30"/>
      <c r="L5" s="30"/>
      <c r="M5" s="75" t="s">
        <v>45</v>
      </c>
      <c r="N5" s="75"/>
      <c r="R5" s="88"/>
    </row>
    <row r="6" spans="1:18" ht="27" customHeight="1">
      <c r="D6" s="30"/>
      <c r="E6" s="30"/>
      <c r="F6" s="30"/>
      <c r="G6" s="30"/>
      <c r="H6" s="30"/>
      <c r="I6" s="30"/>
      <c r="J6" s="30"/>
      <c r="K6" s="30"/>
      <c r="L6" s="30"/>
      <c r="M6" s="76" t="s">
        <v>60</v>
      </c>
      <c r="N6" s="76"/>
      <c r="R6" s="88"/>
    </row>
    <row r="7" spans="1:18" ht="27" customHeight="1">
      <c r="D7" s="30"/>
      <c r="E7" s="30"/>
      <c r="F7" s="30"/>
      <c r="G7" s="30"/>
      <c r="H7" s="30"/>
      <c r="I7" s="30"/>
      <c r="J7" s="30"/>
      <c r="K7" s="30"/>
      <c r="L7" s="30"/>
      <c r="M7" s="76" t="s">
        <v>61</v>
      </c>
      <c r="N7" s="76"/>
      <c r="R7" s="88"/>
    </row>
    <row r="8" spans="1:18" ht="18.75" customHeight="1">
      <c r="A8" s="5" t="s">
        <v>37</v>
      </c>
      <c r="B8" s="5"/>
      <c r="C8" s="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8" ht="18.75" customHeight="1">
      <c r="A9" s="3" t="s">
        <v>39</v>
      </c>
      <c r="B9" s="3"/>
      <c r="C9" s="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8" ht="27.75" customHeight="1">
      <c r="A10" s="6" t="s">
        <v>3</v>
      </c>
      <c r="B10" s="16"/>
      <c r="C10" s="26" t="s">
        <v>6</v>
      </c>
      <c r="D10" s="31"/>
      <c r="E10" s="31"/>
      <c r="F10" s="31"/>
      <c r="G10" s="31"/>
      <c r="H10" s="31"/>
      <c r="I10" s="31"/>
      <c r="J10" s="58"/>
      <c r="K10" s="61" t="s">
        <v>12</v>
      </c>
      <c r="L10" s="61" t="s">
        <v>9</v>
      </c>
      <c r="M10" s="16" t="s">
        <v>13</v>
      </c>
      <c r="N10" s="30"/>
    </row>
    <row r="11" spans="1:18" ht="26.1" customHeight="1">
      <c r="A11" s="7"/>
      <c r="B11" s="17"/>
      <c r="C11" s="27" t="s">
        <v>7</v>
      </c>
      <c r="D11" s="32"/>
      <c r="E11" s="6" t="s">
        <v>14</v>
      </c>
      <c r="F11" s="39"/>
      <c r="G11" s="39"/>
      <c r="H11" s="39"/>
      <c r="I11" s="16"/>
      <c r="J11" s="32" t="s">
        <v>16</v>
      </c>
      <c r="K11" s="62"/>
      <c r="L11" s="62" t="s">
        <v>40</v>
      </c>
      <c r="M11" s="32"/>
      <c r="N11" s="30"/>
    </row>
    <row r="12" spans="1:18" ht="26.1" customHeight="1">
      <c r="A12" s="7"/>
      <c r="B12" s="17"/>
      <c r="C12" s="27" t="s">
        <v>0</v>
      </c>
      <c r="D12" s="32"/>
      <c r="E12" s="27" t="s">
        <v>15</v>
      </c>
      <c r="F12" s="40"/>
      <c r="G12" s="40"/>
      <c r="H12" s="40"/>
      <c r="I12" s="32"/>
      <c r="J12" s="32"/>
      <c r="K12" s="63"/>
      <c r="L12" s="62" t="s">
        <v>17</v>
      </c>
      <c r="M12" s="32"/>
      <c r="N12" s="30"/>
    </row>
    <row r="13" spans="1:18" ht="22.5" customHeight="1">
      <c r="A13" s="8"/>
      <c r="B13" s="18"/>
      <c r="C13" s="28" t="s">
        <v>1</v>
      </c>
      <c r="D13" s="33"/>
      <c r="E13" s="28" t="s">
        <v>10</v>
      </c>
      <c r="F13" s="41"/>
      <c r="G13" s="41"/>
      <c r="H13" s="41"/>
      <c r="I13" s="33"/>
      <c r="J13" s="33" t="s">
        <v>32</v>
      </c>
      <c r="K13" s="64" t="s">
        <v>4</v>
      </c>
      <c r="L13" s="64" t="s">
        <v>34</v>
      </c>
      <c r="M13" s="33"/>
      <c r="N13" s="30"/>
    </row>
    <row r="14" spans="1:18" s="2" customFormat="1" ht="45" customHeight="1">
      <c r="A14" s="9"/>
      <c r="B14" s="19"/>
      <c r="C14" s="29"/>
      <c r="D14" s="34"/>
      <c r="E14" s="9"/>
      <c r="F14" s="22"/>
      <c r="G14" s="22"/>
      <c r="H14" s="22"/>
      <c r="I14" s="19"/>
      <c r="J14" s="59"/>
      <c r="K14" s="65"/>
      <c r="L14" s="65"/>
      <c r="M14" s="77"/>
      <c r="N14" s="35"/>
    </row>
    <row r="15" spans="1:18" s="2" customFormat="1">
      <c r="A15" s="10"/>
      <c r="B15" s="10"/>
      <c r="C15" s="10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8" s="2" customFormat="1">
      <c r="A16" s="10" t="s">
        <v>33</v>
      </c>
      <c r="B16" s="10"/>
      <c r="C16" s="1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8" s="2" customFormat="1" ht="18.95" customHeight="1">
      <c r="A17" s="10"/>
      <c r="B17" s="10"/>
      <c r="C17" s="10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8" s="2" customFormat="1" ht="18.95" customHeight="1">
      <c r="A18" s="10" t="s">
        <v>42</v>
      </c>
      <c r="B18" s="10"/>
      <c r="C18" s="1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8" s="2" customFormat="1" ht="18.95" customHeight="1">
      <c r="A19" s="10" t="s">
        <v>39</v>
      </c>
      <c r="B19" s="10"/>
      <c r="C19" s="1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8" s="2" customFormat="1" ht="18.95" customHeight="1">
      <c r="A20" s="11" t="s">
        <v>18</v>
      </c>
      <c r="B20" s="20"/>
      <c r="C20" s="20"/>
      <c r="D20" s="11" t="s">
        <v>43</v>
      </c>
      <c r="E20" s="20"/>
      <c r="F20" s="42"/>
      <c r="G20" s="46" t="s">
        <v>70</v>
      </c>
      <c r="H20" s="51" t="s">
        <v>22</v>
      </c>
      <c r="I20" s="56" t="s">
        <v>68</v>
      </c>
      <c r="J20" s="20" t="s">
        <v>24</v>
      </c>
      <c r="K20" s="51" t="s">
        <v>19</v>
      </c>
      <c r="L20" s="51" t="s">
        <v>27</v>
      </c>
      <c r="M20" s="20" t="s">
        <v>29</v>
      </c>
      <c r="N20" s="83" t="s">
        <v>30</v>
      </c>
    </row>
    <row r="21" spans="1:18" s="2" customFormat="1" ht="18.95" customHeight="1">
      <c r="A21" s="12" t="s">
        <v>20</v>
      </c>
      <c r="B21" s="21"/>
      <c r="C21" s="21"/>
      <c r="D21" s="13" t="s">
        <v>44</v>
      </c>
      <c r="E21" s="23"/>
      <c r="F21" s="43"/>
      <c r="G21" s="47"/>
      <c r="H21" s="52"/>
      <c r="I21" s="57"/>
      <c r="J21" s="21"/>
      <c r="K21" s="52"/>
      <c r="L21" s="52"/>
      <c r="M21" s="21"/>
      <c r="N21" s="84" t="s">
        <v>31</v>
      </c>
    </row>
    <row r="22" spans="1:18" s="2" customFormat="1" ht="35.1" customHeight="1">
      <c r="A22" s="11"/>
      <c r="B22" s="20"/>
      <c r="C22" s="20"/>
      <c r="D22" s="11"/>
      <c r="E22" s="37" t="s">
        <v>38</v>
      </c>
      <c r="F22" s="44">
        <v>1</v>
      </c>
      <c r="G22" s="48"/>
      <c r="H22" s="51"/>
      <c r="I22" s="51"/>
      <c r="J22" s="20"/>
      <c r="K22" s="66"/>
      <c r="L22" s="71"/>
      <c r="M22" s="78"/>
      <c r="N22" s="85"/>
    </row>
    <row r="23" spans="1:18" s="2" customFormat="1" ht="35.1" customHeight="1">
      <c r="A23" s="11"/>
      <c r="B23" s="20"/>
      <c r="C23" s="20"/>
      <c r="D23" s="11"/>
      <c r="E23" s="37" t="s">
        <v>38</v>
      </c>
      <c r="F23" s="44">
        <v>1</v>
      </c>
      <c r="G23" s="48"/>
      <c r="H23" s="51"/>
      <c r="I23" s="51"/>
      <c r="J23" s="20"/>
      <c r="K23" s="66"/>
      <c r="L23" s="71"/>
      <c r="M23" s="78"/>
      <c r="N23" s="85"/>
    </row>
    <row r="24" spans="1:18" s="2" customFormat="1" ht="35.1" customHeight="1">
      <c r="A24" s="9"/>
      <c r="B24" s="22"/>
      <c r="C24" s="22"/>
      <c r="D24" s="11"/>
      <c r="E24" s="37" t="s">
        <v>38</v>
      </c>
      <c r="F24" s="44">
        <v>1</v>
      </c>
      <c r="G24" s="49"/>
      <c r="H24" s="53"/>
      <c r="I24" s="53"/>
      <c r="J24" s="22"/>
      <c r="K24" s="67"/>
      <c r="L24" s="72"/>
      <c r="M24" s="79"/>
      <c r="N24" s="85"/>
    </row>
    <row r="25" spans="1:18" s="2" customFormat="1" ht="35.1" customHeight="1">
      <c r="A25" s="13"/>
      <c r="B25" s="23"/>
      <c r="C25" s="23"/>
      <c r="D25" s="11"/>
      <c r="E25" s="37" t="s">
        <v>38</v>
      </c>
      <c r="F25" s="44">
        <v>1</v>
      </c>
      <c r="G25" s="49"/>
      <c r="H25" s="54"/>
      <c r="I25" s="54"/>
      <c r="J25" s="23"/>
      <c r="K25" s="68"/>
      <c r="L25" s="65"/>
      <c r="M25" s="80"/>
      <c r="N25" s="85"/>
    </row>
    <row r="26" spans="1:18" s="2" customFormat="1" ht="35.1" customHeight="1">
      <c r="A26" s="12"/>
      <c r="B26" s="21"/>
      <c r="C26" s="21"/>
      <c r="D26" s="36"/>
      <c r="E26" s="38" t="s">
        <v>38</v>
      </c>
      <c r="F26" s="45">
        <v>1</v>
      </c>
      <c r="G26" s="50"/>
      <c r="H26" s="52"/>
      <c r="I26" s="52"/>
      <c r="J26" s="21"/>
      <c r="K26" s="69"/>
      <c r="L26" s="73"/>
      <c r="M26" s="81"/>
      <c r="N26" s="85"/>
    </row>
    <row r="27" spans="1:18" s="2" customFormat="1" ht="35.1" customHeight="1">
      <c r="A27" s="14" t="s">
        <v>11</v>
      </c>
      <c r="B27" s="24"/>
      <c r="C27" s="24"/>
      <c r="D27" s="24"/>
      <c r="E27" s="24"/>
      <c r="F27" s="24"/>
      <c r="G27" s="24"/>
      <c r="H27" s="55"/>
      <c r="I27" s="55"/>
      <c r="J27" s="60"/>
      <c r="K27" s="70"/>
      <c r="L27" s="74"/>
      <c r="M27" s="82"/>
      <c r="N27" s="86"/>
    </row>
    <row r="28" spans="1:18" ht="34.5" customHeight="1">
      <c r="A28" s="15" t="s">
        <v>71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8" ht="27.75" customHeight="1">
      <c r="A29" s="3"/>
      <c r="B29" s="3"/>
      <c r="C29" s="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8" ht="18.95" customHeight="1">
      <c r="A30" s="3" t="s">
        <v>35</v>
      </c>
      <c r="B30" s="3"/>
      <c r="C30" s="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R30" s="88"/>
    </row>
    <row r="31" spans="1:18" ht="18.95" customHeight="1">
      <c r="A31" s="3" t="s">
        <v>36</v>
      </c>
      <c r="B31" s="3"/>
      <c r="C31" s="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R31" s="88"/>
    </row>
    <row r="32" spans="1:18" ht="18.95" customHeight="1">
      <c r="A32" s="3" t="s">
        <v>57</v>
      </c>
      <c r="B32" s="3"/>
      <c r="C32" s="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R32" s="88"/>
    </row>
    <row r="33" spans="1:18" ht="18.95" customHeight="1">
      <c r="A33" s="3"/>
      <c r="B33" s="3"/>
      <c r="C33" s="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R33" s="88"/>
    </row>
    <row r="34" spans="1:18" ht="18.95" customHeight="1">
      <c r="A34" s="3"/>
      <c r="B34" s="3"/>
      <c r="C34" s="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R34" s="88"/>
    </row>
    <row r="35" spans="1:18" ht="18.95" customHeight="1">
      <c r="A35" s="3"/>
    </row>
    <row r="36" spans="1:18" ht="18.95" customHeight="1"/>
    <row r="37" spans="1:18" ht="18.95" customHeight="1"/>
    <row r="38" spans="1:18" ht="18.95" customHeight="1"/>
    <row r="39" spans="1:18" ht="18.95" customHeight="1"/>
    <row r="40" spans="1:18" ht="18.95" customHeight="1"/>
    <row r="41" spans="1:18" ht="18.95" customHeight="1"/>
    <row r="42" spans="1:18" ht="18.95" customHeight="1"/>
    <row r="43" spans="1:18" ht="18.95" customHeight="1"/>
    <row r="44" spans="1:18" ht="18.95" customHeight="1"/>
    <row r="45" spans="1:18" ht="18.95" customHeight="1"/>
    <row r="46" spans="1:18" ht="18.95" customHeight="1"/>
    <row r="47" spans="1:18" ht="18.95" customHeight="1"/>
  </sheetData>
  <mergeCells count="31">
    <mergeCell ref="A3:N3"/>
    <mergeCell ref="M5:N5"/>
    <mergeCell ref="A10:B10"/>
    <mergeCell ref="C10:J10"/>
    <mergeCell ref="C11:D11"/>
    <mergeCell ref="E11:I11"/>
    <mergeCell ref="C12:D12"/>
    <mergeCell ref="E12:I12"/>
    <mergeCell ref="C13:D13"/>
    <mergeCell ref="E13:I13"/>
    <mergeCell ref="A14:B14"/>
    <mergeCell ref="C14:D14"/>
    <mergeCell ref="E14:I14"/>
    <mergeCell ref="A20:C20"/>
    <mergeCell ref="D20:F20"/>
    <mergeCell ref="A21:C21"/>
    <mergeCell ref="D21:F21"/>
    <mergeCell ref="A22:C22"/>
    <mergeCell ref="A23:C23"/>
    <mergeCell ref="A24:C24"/>
    <mergeCell ref="A25:C25"/>
    <mergeCell ref="A26:C26"/>
    <mergeCell ref="A27:H27"/>
    <mergeCell ref="A28:N28"/>
    <mergeCell ref="G20:G21"/>
    <mergeCell ref="H20:H21"/>
    <mergeCell ref="I20:I21"/>
    <mergeCell ref="J20:J21"/>
    <mergeCell ref="K20:K21"/>
    <mergeCell ref="L20:L21"/>
    <mergeCell ref="M20:M21"/>
  </mergeCells>
  <phoneticPr fontId="2"/>
  <pageMargins left="0.7" right="0.21" top="0.75" bottom="0.75" header="0.3" footer="0.3"/>
  <pageSetup paperSize="9" scale="82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45"/>
  <sheetViews>
    <sheetView tabSelected="1" topLeftCell="A22" workbookViewId="0">
      <selection activeCell="K30" sqref="K30"/>
    </sheetView>
  </sheetViews>
  <sheetFormatPr defaultRowHeight="13.5"/>
  <cols>
    <col min="1" max="4" width="6.625" customWidth="1"/>
    <col min="5" max="6" width="3.625" customWidth="1"/>
    <col min="7" max="7" width="8.375" customWidth="1"/>
    <col min="8" max="8" width="6.625" customWidth="1"/>
    <col min="9" max="9" width="8.25" customWidth="1"/>
    <col min="10" max="12" width="12.625" customWidth="1"/>
    <col min="13" max="13" width="16.5" customWidth="1"/>
    <col min="14" max="14" width="14.375" customWidth="1"/>
    <col min="16" max="16" width="9" hidden="1" customWidth="1"/>
    <col min="18" max="18" width="9" style="88" hidden="1" customWidth="1"/>
  </cols>
  <sheetData>
    <row r="1" spans="1:18" ht="23.25" customHeight="1">
      <c r="A1" s="3" t="s">
        <v>91</v>
      </c>
      <c r="B1" s="3"/>
      <c r="C1" s="3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8">
      <c r="A2" s="3"/>
      <c r="B2" s="3"/>
      <c r="C2" s="3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>
      <c r="A3" s="4" t="s">
        <v>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7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8" ht="27" customHeight="1">
      <c r="D5" s="30"/>
      <c r="E5" s="30"/>
      <c r="F5" s="30"/>
      <c r="G5" s="30"/>
      <c r="H5" s="30"/>
      <c r="I5" s="30"/>
      <c r="J5" s="30"/>
      <c r="K5" s="30"/>
      <c r="L5" s="30"/>
      <c r="M5" s="119" t="s">
        <v>45</v>
      </c>
      <c r="N5" s="119"/>
    </row>
    <row r="6" spans="1:18" ht="27" customHeight="1">
      <c r="D6" s="30"/>
      <c r="E6" s="30"/>
      <c r="F6" s="30"/>
      <c r="G6" s="30"/>
      <c r="H6" s="30"/>
      <c r="I6" s="30"/>
      <c r="J6" s="30"/>
      <c r="K6" s="30"/>
      <c r="L6" s="30"/>
      <c r="M6" s="120" t="s">
        <v>60</v>
      </c>
      <c r="N6" s="120"/>
    </row>
    <row r="7" spans="1:18" ht="27" customHeight="1">
      <c r="D7" s="30"/>
      <c r="E7" s="30"/>
      <c r="F7" s="30"/>
      <c r="G7" s="30"/>
      <c r="H7" s="30"/>
      <c r="I7" s="30"/>
      <c r="J7" s="30"/>
      <c r="K7" s="30"/>
      <c r="L7" s="30"/>
      <c r="M7" s="120" t="s">
        <v>61</v>
      </c>
      <c r="N7" s="120"/>
    </row>
    <row r="8" spans="1:18" ht="27" customHeight="1">
      <c r="D8" s="30"/>
      <c r="E8" s="30"/>
      <c r="F8" s="30"/>
      <c r="G8" s="30"/>
      <c r="H8" s="30"/>
      <c r="I8" s="30"/>
      <c r="J8" s="30"/>
      <c r="K8" s="30"/>
      <c r="L8" s="30"/>
      <c r="M8" s="5"/>
      <c r="N8" s="5"/>
    </row>
    <row r="9" spans="1:18" ht="18.75" customHeight="1">
      <c r="A9" s="5" t="s">
        <v>37</v>
      </c>
      <c r="B9" s="5"/>
      <c r="C9" s="3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R9" s="1"/>
    </row>
    <row r="10" spans="1:18" ht="18.75" customHeight="1">
      <c r="A10" s="3" t="s">
        <v>39</v>
      </c>
      <c r="B10" s="3"/>
      <c r="C10" s="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8" ht="27.75" customHeight="1">
      <c r="A11" s="6" t="s">
        <v>3</v>
      </c>
      <c r="B11" s="16"/>
      <c r="C11" s="26" t="s">
        <v>6</v>
      </c>
      <c r="D11" s="31"/>
      <c r="E11" s="31"/>
      <c r="F11" s="31"/>
      <c r="G11" s="31"/>
      <c r="H11" s="31"/>
      <c r="I11" s="31"/>
      <c r="J11" s="58"/>
      <c r="K11" s="61" t="s">
        <v>12</v>
      </c>
      <c r="L11" s="61" t="s">
        <v>9</v>
      </c>
      <c r="M11" s="16" t="s">
        <v>13</v>
      </c>
      <c r="N11" s="30"/>
    </row>
    <row r="12" spans="1:18" ht="26.1" customHeight="1">
      <c r="A12" s="7"/>
      <c r="B12" s="17"/>
      <c r="C12" s="27" t="s">
        <v>7</v>
      </c>
      <c r="D12" s="32"/>
      <c r="E12" s="6" t="s">
        <v>14</v>
      </c>
      <c r="F12" s="39"/>
      <c r="G12" s="39"/>
      <c r="H12" s="39"/>
      <c r="I12" s="16"/>
      <c r="J12" s="32" t="s">
        <v>16</v>
      </c>
      <c r="K12" s="62"/>
      <c r="L12" s="62" t="s">
        <v>40</v>
      </c>
      <c r="M12" s="32"/>
      <c r="N12" s="30"/>
    </row>
    <row r="13" spans="1:18" ht="26.1" customHeight="1">
      <c r="A13" s="7"/>
      <c r="B13" s="17"/>
      <c r="C13" s="27" t="s">
        <v>0</v>
      </c>
      <c r="D13" s="32"/>
      <c r="E13" s="27" t="s">
        <v>15</v>
      </c>
      <c r="F13" s="40"/>
      <c r="G13" s="40"/>
      <c r="H13" s="40"/>
      <c r="I13" s="32"/>
      <c r="J13" s="32"/>
      <c r="K13" s="63"/>
      <c r="L13" s="62" t="s">
        <v>17</v>
      </c>
      <c r="M13" s="32"/>
      <c r="N13" s="30"/>
    </row>
    <row r="14" spans="1:18" ht="22.5" customHeight="1">
      <c r="A14" s="8"/>
      <c r="B14" s="18"/>
      <c r="C14" s="28" t="s">
        <v>1</v>
      </c>
      <c r="D14" s="33"/>
      <c r="E14" s="28" t="s">
        <v>10</v>
      </c>
      <c r="F14" s="41"/>
      <c r="G14" s="41"/>
      <c r="H14" s="41"/>
      <c r="I14" s="33"/>
      <c r="J14" s="33" t="s">
        <v>32</v>
      </c>
      <c r="K14" s="64" t="s">
        <v>4</v>
      </c>
      <c r="L14" s="64" t="s">
        <v>34</v>
      </c>
      <c r="M14" s="33"/>
      <c r="N14" s="30"/>
    </row>
    <row r="15" spans="1:18" s="2" customFormat="1" ht="45" customHeight="1">
      <c r="A15" s="9">
        <f>COUNTA(A23:C27)</f>
        <v>0</v>
      </c>
      <c r="B15" s="19"/>
      <c r="C15" s="101"/>
      <c r="D15" s="102"/>
      <c r="E15" s="90"/>
      <c r="F15" s="97"/>
      <c r="G15" s="97"/>
      <c r="H15" s="97"/>
      <c r="I15" s="110"/>
      <c r="J15" s="111">
        <f>IF(C15-E15&gt;0,C15-E15,0)</f>
        <v>0</v>
      </c>
      <c r="K15" s="65">
        <f>N28</f>
        <v>0</v>
      </c>
      <c r="L15" s="65">
        <f>MIN(J15:K15)</f>
        <v>0</v>
      </c>
      <c r="M15" s="77"/>
      <c r="N15" s="35"/>
      <c r="R15" s="138"/>
    </row>
    <row r="16" spans="1:18">
      <c r="A16" s="3"/>
      <c r="B16" s="3"/>
      <c r="C16" s="3"/>
      <c r="D16" s="30"/>
      <c r="E16" s="30"/>
      <c r="F16" s="30"/>
      <c r="G16" s="30"/>
      <c r="H16" s="30"/>
      <c r="I16" s="35"/>
      <c r="J16" s="30"/>
      <c r="K16" s="30"/>
      <c r="L16" s="30"/>
      <c r="M16" s="30"/>
      <c r="N16" s="30"/>
    </row>
    <row r="17" spans="1:18">
      <c r="A17" s="3" t="s">
        <v>33</v>
      </c>
      <c r="B17" s="3"/>
      <c r="C17" s="3"/>
      <c r="D17" s="30"/>
      <c r="E17" s="30"/>
      <c r="F17" s="30"/>
      <c r="G17" s="30"/>
      <c r="H17" s="30"/>
      <c r="I17" s="35"/>
      <c r="J17" s="30"/>
      <c r="K17" s="30"/>
      <c r="L17" s="30"/>
      <c r="M17" s="30"/>
      <c r="N17" s="30"/>
    </row>
    <row r="18" spans="1:18" ht="18.95" customHeight="1">
      <c r="A18" s="3"/>
      <c r="B18" s="3"/>
      <c r="C18" s="3"/>
      <c r="D18" s="30"/>
      <c r="E18" s="30"/>
      <c r="F18" s="30"/>
      <c r="G18" s="30"/>
      <c r="H18" s="30"/>
      <c r="I18" s="35"/>
      <c r="J18" s="30"/>
      <c r="K18" s="30"/>
      <c r="L18" s="30"/>
      <c r="M18" s="30"/>
      <c r="N18" s="30"/>
    </row>
    <row r="19" spans="1:18" ht="18.95" customHeight="1">
      <c r="A19" s="3" t="s">
        <v>42</v>
      </c>
      <c r="B19" s="3"/>
      <c r="C19" s="3"/>
      <c r="D19" s="30"/>
      <c r="E19" s="30"/>
      <c r="F19" s="30"/>
      <c r="G19" s="30"/>
      <c r="H19" s="30"/>
      <c r="I19" s="35"/>
      <c r="J19" s="30"/>
      <c r="K19" s="30"/>
      <c r="L19" s="30"/>
      <c r="M19" s="30"/>
      <c r="N19" s="30"/>
      <c r="P19" s="131" t="s">
        <v>63</v>
      </c>
    </row>
    <row r="20" spans="1:18" ht="18.75" customHeight="1">
      <c r="A20" s="3" t="s">
        <v>39</v>
      </c>
      <c r="B20" s="3"/>
      <c r="C20" s="3"/>
      <c r="D20" s="30"/>
      <c r="E20" s="30"/>
      <c r="F20" s="30"/>
      <c r="G20" s="103"/>
      <c r="H20" s="30"/>
      <c r="I20" s="35"/>
      <c r="J20" s="30"/>
      <c r="K20" s="30"/>
      <c r="L20" s="30"/>
      <c r="M20" s="30"/>
      <c r="N20" s="30"/>
    </row>
    <row r="21" spans="1:18" ht="18.95" customHeight="1">
      <c r="A21" s="6" t="s">
        <v>18</v>
      </c>
      <c r="B21" s="39"/>
      <c r="C21" s="39"/>
      <c r="D21" s="6" t="s">
        <v>43</v>
      </c>
      <c r="E21" s="39"/>
      <c r="F21" s="16"/>
      <c r="G21" s="104" t="s">
        <v>69</v>
      </c>
      <c r="H21" s="107" t="s">
        <v>74</v>
      </c>
      <c r="I21" s="56" t="s">
        <v>73</v>
      </c>
      <c r="J21" s="39" t="s">
        <v>24</v>
      </c>
      <c r="K21" s="61" t="s">
        <v>19</v>
      </c>
      <c r="L21" s="61" t="s">
        <v>27</v>
      </c>
      <c r="M21" s="39" t="s">
        <v>29</v>
      </c>
      <c r="N21" s="126" t="s">
        <v>30</v>
      </c>
      <c r="P21" s="132" t="s">
        <v>50</v>
      </c>
    </row>
    <row r="22" spans="1:18" ht="18.95" customHeight="1">
      <c r="A22" s="27" t="s">
        <v>20</v>
      </c>
      <c r="B22" s="40"/>
      <c r="C22" s="40"/>
      <c r="D22" s="28" t="s">
        <v>44</v>
      </c>
      <c r="E22" s="41"/>
      <c r="F22" s="33"/>
      <c r="G22" s="105"/>
      <c r="H22" s="108"/>
      <c r="I22" s="57"/>
      <c r="J22" s="40"/>
      <c r="K22" s="62"/>
      <c r="L22" s="62"/>
      <c r="M22" s="40"/>
      <c r="N22" s="127" t="s">
        <v>31</v>
      </c>
      <c r="P22" s="133"/>
    </row>
    <row r="23" spans="1:18" s="2" customFormat="1" ht="35.1" customHeight="1">
      <c r="A23" s="89"/>
      <c r="B23" s="96"/>
      <c r="C23" s="96"/>
      <c r="D23" s="89">
        <v>6</v>
      </c>
      <c r="E23" s="37" t="s">
        <v>38</v>
      </c>
      <c r="F23" s="48">
        <v>1</v>
      </c>
      <c r="G23" s="106"/>
      <c r="H23" s="106"/>
      <c r="I23" s="106"/>
      <c r="J23" s="96"/>
      <c r="K23" s="113"/>
      <c r="L23" s="118" t="str">
        <f>IFERROR(VLOOKUP(R23,Sheet2!A:G,7,0),"0")</f>
        <v>0</v>
      </c>
      <c r="M23" s="121"/>
      <c r="N23" s="128">
        <f>IF(K23*L23-M23&gt;0,K23*L23-M23,0)</f>
        <v>0</v>
      </c>
      <c r="P23" s="134">
        <f>I23</f>
        <v>0</v>
      </c>
      <c r="R23" s="139">
        <f>H23*1000+I23*100+G23</f>
        <v>0</v>
      </c>
    </row>
    <row r="24" spans="1:18" s="2" customFormat="1" ht="35.1" customHeight="1">
      <c r="A24" s="89"/>
      <c r="B24" s="96"/>
      <c r="C24" s="96"/>
      <c r="D24" s="89">
        <v>6</v>
      </c>
      <c r="E24" s="37" t="s">
        <v>38</v>
      </c>
      <c r="F24" s="48">
        <v>1</v>
      </c>
      <c r="G24" s="106"/>
      <c r="H24" s="106"/>
      <c r="I24" s="106"/>
      <c r="J24" s="96"/>
      <c r="K24" s="113"/>
      <c r="L24" s="118" t="str">
        <f>IFERROR(VLOOKUP(R24,Sheet2!A:G,7,0),"0")</f>
        <v>0</v>
      </c>
      <c r="M24" s="121"/>
      <c r="N24" s="128">
        <f>IF(K24*L24-M24&gt;0,K24*L24-M24,0)</f>
        <v>0</v>
      </c>
      <c r="P24" s="135">
        <f>I24</f>
        <v>0</v>
      </c>
      <c r="R24" s="140">
        <f>H24*1000+I24*100+G24</f>
        <v>0</v>
      </c>
    </row>
    <row r="25" spans="1:18" s="2" customFormat="1" ht="35.1" customHeight="1">
      <c r="A25" s="90"/>
      <c r="B25" s="97"/>
      <c r="C25" s="97"/>
      <c r="D25" s="89">
        <v>6</v>
      </c>
      <c r="E25" s="37" t="s">
        <v>38</v>
      </c>
      <c r="F25" s="48">
        <v>1</v>
      </c>
      <c r="G25" s="106"/>
      <c r="H25" s="106"/>
      <c r="I25" s="106"/>
      <c r="J25" s="97"/>
      <c r="K25" s="114"/>
      <c r="L25" s="118" t="str">
        <f>IFERROR(VLOOKUP(R25,Sheet2!A:G,7,0),"0")</f>
        <v>0</v>
      </c>
      <c r="M25" s="122"/>
      <c r="N25" s="128">
        <f>IF(K25*L25-M25&gt;0,K25*L25-M25,0)</f>
        <v>0</v>
      </c>
      <c r="P25" s="135">
        <f>I25</f>
        <v>0</v>
      </c>
      <c r="R25" s="140">
        <f>H25*1000+I25*100+G25</f>
        <v>0</v>
      </c>
    </row>
    <row r="26" spans="1:18" s="2" customFormat="1" ht="35.1" customHeight="1">
      <c r="A26" s="91"/>
      <c r="B26" s="98"/>
      <c r="C26" s="98"/>
      <c r="D26" s="89">
        <v>6</v>
      </c>
      <c r="E26" s="37" t="s">
        <v>38</v>
      </c>
      <c r="F26" s="48">
        <v>1</v>
      </c>
      <c r="G26" s="106"/>
      <c r="H26" s="106"/>
      <c r="I26" s="106"/>
      <c r="J26" s="98"/>
      <c r="K26" s="115"/>
      <c r="L26" s="118" t="str">
        <f>IFERROR(VLOOKUP(R26,Sheet2!A:G,7,0),"0")</f>
        <v>0</v>
      </c>
      <c r="M26" s="123"/>
      <c r="N26" s="128">
        <f>IF(K26*L26-M26&gt;0,K26*L26-M26,0)</f>
        <v>0</v>
      </c>
      <c r="P26" s="135">
        <f>I26</f>
        <v>0</v>
      </c>
      <c r="R26" s="140">
        <f>H26*1000+I26*100+G26</f>
        <v>0</v>
      </c>
    </row>
    <row r="27" spans="1:18" s="2" customFormat="1" ht="35.1" customHeight="1">
      <c r="A27" s="92"/>
      <c r="B27" s="99"/>
      <c r="C27" s="99"/>
      <c r="D27" s="89">
        <v>6</v>
      </c>
      <c r="E27" s="37" t="s">
        <v>38</v>
      </c>
      <c r="F27" s="48">
        <v>1</v>
      </c>
      <c r="G27" s="106"/>
      <c r="H27" s="106"/>
      <c r="I27" s="106"/>
      <c r="J27" s="99"/>
      <c r="K27" s="116"/>
      <c r="L27" s="118" t="str">
        <f>IFERROR(VLOOKUP(R27,Sheet2!A:G,7,0),"0")</f>
        <v>0</v>
      </c>
      <c r="M27" s="124"/>
      <c r="N27" s="129">
        <f>IF(K27*L27-M27&gt;0,K27*L27-M27,0)</f>
        <v>0</v>
      </c>
      <c r="P27" s="136">
        <f>I27</f>
        <v>0</v>
      </c>
      <c r="R27" s="141">
        <f>H27*1000+I27*100+G27</f>
        <v>0</v>
      </c>
    </row>
    <row r="28" spans="1:18" ht="35.1" customHeight="1">
      <c r="A28" s="93" t="s">
        <v>11</v>
      </c>
      <c r="B28" s="100"/>
      <c r="C28" s="100"/>
      <c r="D28" s="100"/>
      <c r="E28" s="100"/>
      <c r="F28" s="100"/>
      <c r="G28" s="100"/>
      <c r="H28" s="109"/>
      <c r="I28" s="55"/>
      <c r="J28" s="112"/>
      <c r="K28" s="117">
        <f>SUM(K23:K27)</f>
        <v>0</v>
      </c>
      <c r="L28" s="117"/>
      <c r="M28" s="125">
        <f>SUM(M23:M27)</f>
        <v>0</v>
      </c>
      <c r="N28" s="130">
        <f>SUM(N23:N27)</f>
        <v>0</v>
      </c>
      <c r="P28" s="137"/>
      <c r="R28" s="133"/>
    </row>
    <row r="29" spans="1:18" ht="48" customHeight="1">
      <c r="A29" s="94" t="s">
        <v>52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</row>
    <row r="30" spans="1:18" ht="34.5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R30" s="88"/>
    </row>
    <row r="31" spans="1:18" ht="18.95" customHeight="1">
      <c r="A31" s="3" t="s">
        <v>35</v>
      </c>
      <c r="B31" s="3"/>
      <c r="C31" s="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8" ht="18.95" customHeight="1">
      <c r="A32" s="3" t="s">
        <v>36</v>
      </c>
      <c r="B32" s="3"/>
      <c r="C32" s="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8" ht="18.95" customHeight="1">
      <c r="A33" s="3" t="s">
        <v>57</v>
      </c>
      <c r="B33" s="3"/>
      <c r="C33" s="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8" ht="18.95" customHeight="1">
      <c r="A34" s="3"/>
      <c r="B34" s="3"/>
      <c r="C34" s="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8" ht="18.95" customHeight="1">
      <c r="A35" s="3"/>
      <c r="B35" s="3"/>
      <c r="C35" s="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8" ht="18.95" customHeight="1">
      <c r="A36" s="3"/>
      <c r="R36" s="1"/>
    </row>
    <row r="37" spans="1:18" ht="18.95" customHeight="1"/>
    <row r="38" spans="1:18" ht="18.95" customHeight="1"/>
    <row r="39" spans="1:18" ht="18.95" customHeight="1"/>
    <row r="40" spans="1:18" ht="18.95" customHeight="1"/>
    <row r="41" spans="1:18" ht="18.95" customHeight="1"/>
    <row r="42" spans="1:18" ht="18.95" customHeight="1"/>
    <row r="43" spans="1:18" ht="18.95" customHeight="1">
      <c r="R43" s="88">
        <v>12</v>
      </c>
    </row>
    <row r="44" spans="1:18" ht="18.95" customHeight="1">
      <c r="R44" s="88">
        <v>30</v>
      </c>
    </row>
    <row r="45" spans="1:18" ht="18.95" customHeight="1">
      <c r="R45" s="88">
        <v>0</v>
      </c>
    </row>
    <row r="46" spans="1:18" ht="18.95" customHeight="1"/>
    <row r="47" spans="1:18" ht="18.95" customHeight="1"/>
    <row r="48" spans="1:18" ht="18.95" customHeight="1"/>
  </sheetData>
  <mergeCells count="32">
    <mergeCell ref="A3:N3"/>
    <mergeCell ref="M5:N5"/>
    <mergeCell ref="A11:B11"/>
    <mergeCell ref="C11:J11"/>
    <mergeCell ref="C12:D12"/>
    <mergeCell ref="E12:I12"/>
    <mergeCell ref="C13:D13"/>
    <mergeCell ref="E13:I13"/>
    <mergeCell ref="C14:D14"/>
    <mergeCell ref="E14:I14"/>
    <mergeCell ref="A15:B15"/>
    <mergeCell ref="C15:D15"/>
    <mergeCell ref="E15:I15"/>
    <mergeCell ref="A21:C21"/>
    <mergeCell ref="D21:F21"/>
    <mergeCell ref="A22:C22"/>
    <mergeCell ref="D22:F22"/>
    <mergeCell ref="A23:C23"/>
    <mergeCell ref="A24:C24"/>
    <mergeCell ref="A25:C25"/>
    <mergeCell ref="A26:C26"/>
    <mergeCell ref="A27:C27"/>
    <mergeCell ref="A28:H28"/>
    <mergeCell ref="A29:N29"/>
    <mergeCell ref="G21:G22"/>
    <mergeCell ref="H21:H22"/>
    <mergeCell ref="I21:I22"/>
    <mergeCell ref="J21:J22"/>
    <mergeCell ref="K21:K22"/>
    <mergeCell ref="L21:L22"/>
    <mergeCell ref="M21:M22"/>
    <mergeCell ref="P21:P22"/>
  </mergeCells>
  <phoneticPr fontId="2"/>
  <dataValidations count="4">
    <dataValidation type="list" allowBlank="1" showDropDown="0" showInputMessage="1" showErrorMessage="1" sqref="P23:P28">
      <formula1>"0,1,2,3,4,5,6"</formula1>
    </dataValidation>
    <dataValidation type="list" allowBlank="1" showDropDown="0" showInputMessage="1" showErrorMessage="1" sqref="G23:G27">
      <formula1>$R$43:$R$45</formula1>
    </dataValidation>
    <dataValidation type="list" allowBlank="1" showDropDown="0" showInputMessage="1" showErrorMessage="1" sqref="H23:H27">
      <formula1>"6,5,4"</formula1>
    </dataValidation>
    <dataValidation type="list" allowBlank="1" showDropDown="0" showInputMessage="1" showErrorMessage="1" sqref="I23:I27">
      <formula1>"6,5,4,3,2,1,0"</formula1>
    </dataValidation>
  </dataValidations>
  <pageMargins left="0.7" right="0.21" top="0.75" bottom="0.75" header="0.3" footer="0.3"/>
  <pageSetup paperSize="9" scale="76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3"/>
  <sheetViews>
    <sheetView workbookViewId="0">
      <selection activeCell="E9" sqref="E9"/>
    </sheetView>
  </sheetViews>
  <sheetFormatPr defaultRowHeight="24.95" customHeight="1"/>
  <cols>
    <col min="1" max="1" width="9" style="88" customWidth="1"/>
    <col min="2" max="7" width="20.625" style="88" customWidth="1"/>
    <col min="8" max="8" width="14.875" style="142" customWidth="1"/>
    <col min="9" max="9" width="10.375" style="88" customWidth="1"/>
    <col min="10" max="10" width="12.375" style="88" customWidth="1"/>
    <col min="11" max="11" width="13.25" style="88" customWidth="1"/>
    <col min="12" max="12" width="11.875" style="88" customWidth="1"/>
    <col min="13" max="16384" width="9" style="88" customWidth="1"/>
  </cols>
  <sheetData>
    <row r="1" spans="1:12" ht="24.95" customHeight="1">
      <c r="A1" s="144" t="s">
        <v>46</v>
      </c>
    </row>
    <row r="2" spans="1:12" ht="24.95" customHeight="1">
      <c r="A2" s="144"/>
    </row>
    <row r="3" spans="1:12" ht="24.95" customHeight="1">
      <c r="A3" s="145" t="s">
        <v>59</v>
      </c>
      <c r="B3" s="149"/>
      <c r="C3" s="152"/>
    </row>
    <row r="5" spans="1:12" ht="24.95" customHeight="1">
      <c r="A5" s="146" t="s">
        <v>81</v>
      </c>
      <c r="B5" s="147" t="s">
        <v>80</v>
      </c>
      <c r="C5" s="147"/>
      <c r="D5" s="147"/>
      <c r="E5" s="147"/>
      <c r="F5" s="147"/>
      <c r="G5" s="147"/>
      <c r="H5" s="146" t="s">
        <v>82</v>
      </c>
      <c r="I5" s="153" t="s">
        <v>85</v>
      </c>
      <c r="J5" s="153" t="s">
        <v>86</v>
      </c>
      <c r="K5" s="146" t="s">
        <v>83</v>
      </c>
      <c r="L5" s="146" t="s">
        <v>84</v>
      </c>
    </row>
    <row r="6" spans="1:12" s="143" customFormat="1" ht="30" customHeight="1">
      <c r="A6" s="146"/>
      <c r="B6" s="146" t="s">
        <v>75</v>
      </c>
      <c r="C6" s="146" t="s">
        <v>72</v>
      </c>
      <c r="D6" s="146" t="s">
        <v>77</v>
      </c>
      <c r="E6" s="146" t="s">
        <v>78</v>
      </c>
      <c r="F6" s="146" t="s">
        <v>2</v>
      </c>
      <c r="G6" s="146" t="s">
        <v>79</v>
      </c>
      <c r="H6" s="146"/>
      <c r="I6" s="146"/>
      <c r="J6" s="146"/>
      <c r="K6" s="146"/>
      <c r="L6" s="146"/>
    </row>
    <row r="7" spans="1:12" ht="30" customHeight="1">
      <c r="A7" s="147" t="s">
        <v>25</v>
      </c>
      <c r="B7" s="150"/>
      <c r="C7" s="150"/>
      <c r="D7" s="150"/>
      <c r="E7" s="150"/>
      <c r="F7" s="150"/>
      <c r="G7" s="150"/>
      <c r="H7" s="151">
        <f t="shared" ref="H7:H18" si="0">SUM(B7:G7)</f>
        <v>0</v>
      </c>
      <c r="I7" s="154"/>
      <c r="J7" s="156">
        <f t="shared" ref="J7:J18" si="1">ROUNDDOWN(H7*I7,0)</f>
        <v>0</v>
      </c>
      <c r="K7" s="154"/>
      <c r="L7" s="156">
        <f t="shared" ref="L7:L18" si="2">MIN(J7,K7)</f>
        <v>0</v>
      </c>
    </row>
    <row r="8" spans="1:12" ht="30" customHeight="1">
      <c r="A8" s="147" t="s">
        <v>5</v>
      </c>
      <c r="B8" s="150"/>
      <c r="C8" s="150"/>
      <c r="D8" s="150"/>
      <c r="E8" s="150"/>
      <c r="F8" s="150"/>
      <c r="G8" s="150"/>
      <c r="H8" s="151">
        <f t="shared" si="0"/>
        <v>0</v>
      </c>
      <c r="I8" s="154"/>
      <c r="J8" s="156">
        <f t="shared" si="1"/>
        <v>0</v>
      </c>
      <c r="K8" s="154"/>
      <c r="L8" s="156">
        <f t="shared" si="2"/>
        <v>0</v>
      </c>
    </row>
    <row r="9" spans="1:12" ht="30" customHeight="1">
      <c r="A9" s="147" t="s">
        <v>23</v>
      </c>
      <c r="B9" s="150"/>
      <c r="C9" s="150"/>
      <c r="D9" s="150"/>
      <c r="E9" s="150"/>
      <c r="F9" s="150"/>
      <c r="G9" s="150"/>
      <c r="H9" s="151">
        <f t="shared" si="0"/>
        <v>0</v>
      </c>
      <c r="I9" s="154"/>
      <c r="J9" s="156">
        <f t="shared" si="1"/>
        <v>0</v>
      </c>
      <c r="K9" s="154"/>
      <c r="L9" s="156">
        <f t="shared" si="2"/>
        <v>0</v>
      </c>
    </row>
    <row r="10" spans="1:12" ht="30" customHeight="1">
      <c r="A10" s="147" t="s">
        <v>51</v>
      </c>
      <c r="B10" s="150"/>
      <c r="C10" s="150"/>
      <c r="D10" s="150"/>
      <c r="E10" s="150"/>
      <c r="F10" s="150"/>
      <c r="G10" s="150"/>
      <c r="H10" s="151">
        <f t="shared" si="0"/>
        <v>0</v>
      </c>
      <c r="I10" s="154"/>
      <c r="J10" s="156">
        <f t="shared" si="1"/>
        <v>0</v>
      </c>
      <c r="K10" s="154"/>
      <c r="L10" s="156">
        <f t="shared" si="2"/>
        <v>0</v>
      </c>
    </row>
    <row r="11" spans="1:12" ht="30" customHeight="1">
      <c r="A11" s="147" t="s">
        <v>53</v>
      </c>
      <c r="B11" s="150"/>
      <c r="C11" s="150"/>
      <c r="D11" s="150"/>
      <c r="E11" s="150"/>
      <c r="F11" s="150"/>
      <c r="G11" s="150"/>
      <c r="H11" s="151">
        <f t="shared" si="0"/>
        <v>0</v>
      </c>
      <c r="I11" s="154"/>
      <c r="J11" s="156">
        <f t="shared" si="1"/>
        <v>0</v>
      </c>
      <c r="K11" s="154"/>
      <c r="L11" s="156">
        <f t="shared" si="2"/>
        <v>0</v>
      </c>
    </row>
    <row r="12" spans="1:12" ht="30" customHeight="1">
      <c r="A12" s="147" t="s">
        <v>55</v>
      </c>
      <c r="B12" s="150"/>
      <c r="C12" s="150"/>
      <c r="D12" s="150"/>
      <c r="E12" s="150"/>
      <c r="F12" s="150"/>
      <c r="G12" s="150"/>
      <c r="H12" s="151">
        <f t="shared" si="0"/>
        <v>0</v>
      </c>
      <c r="I12" s="154"/>
      <c r="J12" s="156">
        <f t="shared" si="1"/>
        <v>0</v>
      </c>
      <c r="K12" s="154"/>
      <c r="L12" s="156">
        <f t="shared" si="2"/>
        <v>0</v>
      </c>
    </row>
    <row r="13" spans="1:12" ht="30" customHeight="1">
      <c r="A13" s="147" t="s">
        <v>21</v>
      </c>
      <c r="B13" s="150"/>
      <c r="C13" s="150"/>
      <c r="D13" s="150"/>
      <c r="E13" s="150"/>
      <c r="F13" s="150"/>
      <c r="G13" s="150"/>
      <c r="H13" s="151">
        <f t="shared" si="0"/>
        <v>0</v>
      </c>
      <c r="I13" s="154"/>
      <c r="J13" s="156">
        <f t="shared" si="1"/>
        <v>0</v>
      </c>
      <c r="K13" s="154"/>
      <c r="L13" s="156">
        <f t="shared" si="2"/>
        <v>0</v>
      </c>
    </row>
    <row r="14" spans="1:12" ht="30" customHeight="1">
      <c r="A14" s="147" t="s">
        <v>26</v>
      </c>
      <c r="B14" s="150"/>
      <c r="C14" s="150"/>
      <c r="D14" s="150"/>
      <c r="E14" s="150"/>
      <c r="F14" s="150"/>
      <c r="G14" s="150"/>
      <c r="H14" s="151">
        <f t="shared" si="0"/>
        <v>0</v>
      </c>
      <c r="I14" s="154"/>
      <c r="J14" s="156">
        <f t="shared" si="1"/>
        <v>0</v>
      </c>
      <c r="K14" s="154"/>
      <c r="L14" s="156">
        <f t="shared" si="2"/>
        <v>0</v>
      </c>
    </row>
    <row r="15" spans="1:12" ht="30" customHeight="1">
      <c r="A15" s="147" t="s">
        <v>56</v>
      </c>
      <c r="B15" s="150"/>
      <c r="C15" s="150"/>
      <c r="D15" s="150"/>
      <c r="E15" s="150"/>
      <c r="F15" s="150"/>
      <c r="G15" s="150"/>
      <c r="H15" s="151">
        <f t="shared" si="0"/>
        <v>0</v>
      </c>
      <c r="I15" s="154"/>
      <c r="J15" s="156">
        <f t="shared" si="1"/>
        <v>0</v>
      </c>
      <c r="K15" s="154"/>
      <c r="L15" s="156">
        <f t="shared" si="2"/>
        <v>0</v>
      </c>
    </row>
    <row r="16" spans="1:12" ht="30" customHeight="1">
      <c r="A16" s="147" t="s">
        <v>58</v>
      </c>
      <c r="B16" s="150"/>
      <c r="C16" s="150"/>
      <c r="D16" s="150"/>
      <c r="E16" s="150"/>
      <c r="F16" s="150"/>
      <c r="G16" s="150"/>
      <c r="H16" s="151">
        <f t="shared" si="0"/>
        <v>0</v>
      </c>
      <c r="I16" s="154"/>
      <c r="J16" s="156">
        <f t="shared" si="1"/>
        <v>0</v>
      </c>
      <c r="K16" s="154"/>
      <c r="L16" s="156">
        <f t="shared" si="2"/>
        <v>0</v>
      </c>
    </row>
    <row r="17" spans="1:12" ht="30" customHeight="1">
      <c r="A17" s="147" t="s">
        <v>8</v>
      </c>
      <c r="B17" s="150"/>
      <c r="C17" s="150"/>
      <c r="D17" s="150"/>
      <c r="E17" s="150"/>
      <c r="F17" s="150"/>
      <c r="G17" s="150"/>
      <c r="H17" s="151">
        <f t="shared" si="0"/>
        <v>0</v>
      </c>
      <c r="I17" s="154"/>
      <c r="J17" s="156">
        <f t="shared" si="1"/>
        <v>0</v>
      </c>
      <c r="K17" s="154"/>
      <c r="L17" s="156">
        <f t="shared" si="2"/>
        <v>0</v>
      </c>
    </row>
    <row r="18" spans="1:12" ht="30" customHeight="1">
      <c r="A18" s="147" t="s">
        <v>54</v>
      </c>
      <c r="B18" s="150"/>
      <c r="C18" s="150"/>
      <c r="D18" s="150"/>
      <c r="E18" s="150"/>
      <c r="F18" s="150"/>
      <c r="G18" s="150"/>
      <c r="H18" s="151">
        <f t="shared" si="0"/>
        <v>0</v>
      </c>
      <c r="I18" s="154"/>
      <c r="J18" s="156">
        <f t="shared" si="1"/>
        <v>0</v>
      </c>
      <c r="K18" s="154"/>
      <c r="L18" s="156">
        <f t="shared" si="2"/>
        <v>0</v>
      </c>
    </row>
    <row r="19" spans="1:12" ht="30" customHeight="1">
      <c r="A19" s="147" t="s">
        <v>76</v>
      </c>
      <c r="B19" s="151">
        <f t="shared" ref="B19:H19" si="3">SUM(B7:B18)</f>
        <v>0</v>
      </c>
      <c r="C19" s="151">
        <f t="shared" si="3"/>
        <v>0</v>
      </c>
      <c r="D19" s="151">
        <f t="shared" si="3"/>
        <v>0</v>
      </c>
      <c r="E19" s="151">
        <f t="shared" si="3"/>
        <v>0</v>
      </c>
      <c r="F19" s="151">
        <f t="shared" si="3"/>
        <v>0</v>
      </c>
      <c r="G19" s="151">
        <f t="shared" si="3"/>
        <v>0</v>
      </c>
      <c r="H19" s="151">
        <f t="shared" si="3"/>
        <v>0</v>
      </c>
      <c r="I19" s="155"/>
      <c r="J19" s="147">
        <f>SUM(J7:J18)</f>
        <v>0</v>
      </c>
      <c r="K19" s="155"/>
      <c r="L19" s="147">
        <f>SUM(L7:L18)</f>
        <v>0</v>
      </c>
    </row>
    <row r="20" spans="1:12" ht="24.95" customHeight="1">
      <c r="B20" s="142"/>
      <c r="C20" s="142"/>
      <c r="D20" s="142"/>
      <c r="E20" s="142"/>
      <c r="F20" s="142"/>
      <c r="G20" s="142"/>
    </row>
    <row r="21" spans="1:12" ht="24.95" customHeight="1">
      <c r="A21" s="144" t="s">
        <v>87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</row>
    <row r="22" spans="1:12" ht="24.95" customHeight="1">
      <c r="A22" s="144" t="s">
        <v>88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</row>
    <row r="23" spans="1:12" ht="33" customHeight="1">
      <c r="A23" s="148" t="s">
        <v>89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</row>
  </sheetData>
  <mergeCells count="10">
    <mergeCell ref="B5:G5"/>
    <mergeCell ref="A21:K21"/>
    <mergeCell ref="A22:K22"/>
    <mergeCell ref="A23:K23"/>
    <mergeCell ref="A5:A6"/>
    <mergeCell ref="H5:H6"/>
    <mergeCell ref="I5:I6"/>
    <mergeCell ref="J5:J6"/>
    <mergeCell ref="K5:K6"/>
    <mergeCell ref="L5:L6"/>
  </mergeCells>
  <phoneticPr fontId="2"/>
  <pageMargins left="0.46" right="0.17" top="0.69" bottom="0.75" header="0.3" footer="0.3"/>
  <pageSetup paperSize="9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66"/>
  <sheetViews>
    <sheetView topLeftCell="A31" workbookViewId="0">
      <selection activeCell="A6" sqref="A6"/>
    </sheetView>
  </sheetViews>
  <sheetFormatPr defaultColWidth="17.25" defaultRowHeight="15" customHeight="1"/>
  <cols>
    <col min="1" max="1" width="5.875" style="157" customWidth="1"/>
    <col min="2" max="4" width="5.625" style="158" customWidth="1"/>
    <col min="7" max="7" width="23" bestFit="1" customWidth="1"/>
  </cols>
  <sheetData>
    <row r="1" spans="1:7" ht="15" customHeight="1">
      <c r="A1" s="159"/>
      <c r="B1" s="163" t="s">
        <v>62</v>
      </c>
      <c r="C1" s="169"/>
      <c r="D1" s="169"/>
    </row>
    <row r="2" spans="1:7" ht="15" customHeight="1">
      <c r="B2" s="164" t="s">
        <v>64</v>
      </c>
      <c r="C2" s="164"/>
      <c r="D2" s="164"/>
      <c r="E2" s="164" t="s">
        <v>47</v>
      </c>
      <c r="F2" s="164" t="s">
        <v>49</v>
      </c>
      <c r="G2" s="164" t="s">
        <v>48</v>
      </c>
    </row>
    <row r="3" spans="1:7">
      <c r="B3" s="165"/>
      <c r="C3" s="165"/>
      <c r="D3" s="165"/>
      <c r="E3" s="165"/>
      <c r="F3" s="165"/>
      <c r="G3" s="165" t="s">
        <v>41</v>
      </c>
    </row>
    <row r="4" spans="1:7" ht="14.25">
      <c r="A4" s="160">
        <v>4012</v>
      </c>
      <c r="B4" s="166" t="s">
        <v>65</v>
      </c>
      <c r="C4" s="170"/>
      <c r="D4" s="173"/>
      <c r="E4" s="176">
        <v>4</v>
      </c>
      <c r="F4" s="190" t="s">
        <v>28</v>
      </c>
      <c r="G4" s="194">
        <v>108000</v>
      </c>
    </row>
    <row r="5" spans="1:7" ht="15" customHeight="1">
      <c r="A5" s="161">
        <v>4112</v>
      </c>
      <c r="B5" s="167"/>
      <c r="C5" s="171"/>
      <c r="D5" s="174"/>
      <c r="E5" s="177"/>
      <c r="F5" s="191">
        <v>1</v>
      </c>
      <c r="G5" s="195">
        <v>108000</v>
      </c>
    </row>
    <row r="6" spans="1:7" ht="15" customHeight="1">
      <c r="A6" s="161">
        <v>4212</v>
      </c>
      <c r="B6" s="167"/>
      <c r="C6" s="171"/>
      <c r="D6" s="174"/>
      <c r="E6" s="177"/>
      <c r="F6" s="191">
        <v>2</v>
      </c>
      <c r="G6" s="195">
        <v>122000</v>
      </c>
    </row>
    <row r="7" spans="1:7" ht="15" customHeight="1">
      <c r="A7" s="161">
        <v>4312</v>
      </c>
      <c r="B7" s="167"/>
      <c r="C7" s="171"/>
      <c r="D7" s="174"/>
      <c r="E7" s="177"/>
      <c r="F7" s="191">
        <v>3</v>
      </c>
      <c r="G7" s="195">
        <v>127000</v>
      </c>
    </row>
    <row r="8" spans="1:7" ht="15" customHeight="1">
      <c r="A8" s="161">
        <v>4412</v>
      </c>
      <c r="B8" s="167"/>
      <c r="C8" s="171"/>
      <c r="D8" s="174"/>
      <c r="E8" s="177"/>
      <c r="F8" s="191">
        <v>4</v>
      </c>
      <c r="G8" s="195">
        <v>151000</v>
      </c>
    </row>
    <row r="9" spans="1:7" ht="15" customHeight="1">
      <c r="A9" s="161">
        <v>4512</v>
      </c>
      <c r="B9" s="167"/>
      <c r="C9" s="171"/>
      <c r="D9" s="174"/>
      <c r="E9" s="177"/>
      <c r="F9" s="191">
        <v>5</v>
      </c>
      <c r="G9" s="195">
        <v>188000</v>
      </c>
    </row>
    <row r="10" spans="1:7" ht="15" customHeight="1">
      <c r="A10" s="161">
        <v>4612</v>
      </c>
      <c r="B10" s="167"/>
      <c r="C10" s="171"/>
      <c r="D10" s="174"/>
      <c r="E10" s="178"/>
      <c r="F10" s="192">
        <v>6</v>
      </c>
      <c r="G10" s="196">
        <v>227000</v>
      </c>
    </row>
    <row r="11" spans="1:7" ht="15" customHeight="1">
      <c r="A11" s="161">
        <v>5012</v>
      </c>
      <c r="B11" s="167"/>
      <c r="C11" s="171"/>
      <c r="D11" s="174"/>
      <c r="E11" s="179">
        <v>5</v>
      </c>
      <c r="F11" s="190" t="s">
        <v>28</v>
      </c>
      <c r="G11" s="194">
        <v>93000</v>
      </c>
    </row>
    <row r="12" spans="1:7" ht="15" customHeight="1">
      <c r="A12" s="161">
        <v>5112</v>
      </c>
      <c r="B12" s="167"/>
      <c r="C12" s="171"/>
      <c r="D12" s="174"/>
      <c r="E12" s="180"/>
      <c r="F12" s="191">
        <v>1</v>
      </c>
      <c r="G12" s="195">
        <v>93000</v>
      </c>
    </row>
    <row r="13" spans="1:7" ht="15" customHeight="1">
      <c r="A13" s="161">
        <v>5212</v>
      </c>
      <c r="B13" s="167"/>
      <c r="C13" s="171"/>
      <c r="D13" s="174"/>
      <c r="E13" s="180"/>
      <c r="F13" s="191">
        <v>2</v>
      </c>
      <c r="G13" s="195">
        <v>107000</v>
      </c>
    </row>
    <row r="14" spans="1:7" ht="15" customHeight="1">
      <c r="A14" s="161">
        <v>5312</v>
      </c>
      <c r="B14" s="167"/>
      <c r="C14" s="171"/>
      <c r="D14" s="174"/>
      <c r="E14" s="180"/>
      <c r="F14" s="191">
        <v>3</v>
      </c>
      <c r="G14" s="195">
        <v>126000</v>
      </c>
    </row>
    <row r="15" spans="1:7" ht="15" customHeight="1">
      <c r="A15" s="161">
        <v>5412</v>
      </c>
      <c r="B15" s="167"/>
      <c r="C15" s="171"/>
      <c r="D15" s="174"/>
      <c r="E15" s="180"/>
      <c r="F15" s="191">
        <v>4</v>
      </c>
      <c r="G15" s="195">
        <v>146000</v>
      </c>
    </row>
    <row r="16" spans="1:7" ht="15" customHeight="1">
      <c r="A16" s="161">
        <v>5512</v>
      </c>
      <c r="B16" s="167"/>
      <c r="C16" s="171"/>
      <c r="D16" s="174"/>
      <c r="E16" s="180"/>
      <c r="F16" s="191">
        <v>5</v>
      </c>
      <c r="G16" s="195">
        <v>177000</v>
      </c>
    </row>
    <row r="17" spans="1:7" ht="15" customHeight="1">
      <c r="A17" s="161">
        <v>5612</v>
      </c>
      <c r="B17" s="167"/>
      <c r="C17" s="171"/>
      <c r="D17" s="174"/>
      <c r="E17" s="181"/>
      <c r="F17" s="193">
        <v>6</v>
      </c>
      <c r="G17" s="197">
        <v>216000</v>
      </c>
    </row>
    <row r="18" spans="1:7" ht="15" customHeight="1">
      <c r="A18" s="161">
        <v>6012</v>
      </c>
      <c r="B18" s="167"/>
      <c r="C18" s="171"/>
      <c r="D18" s="174"/>
      <c r="E18" s="179">
        <v>6</v>
      </c>
      <c r="F18" s="190" t="s">
        <v>28</v>
      </c>
      <c r="G18" s="194">
        <v>83000</v>
      </c>
    </row>
    <row r="19" spans="1:7" ht="15" customHeight="1">
      <c r="A19" s="161">
        <v>6112</v>
      </c>
      <c r="B19" s="167"/>
      <c r="C19" s="171"/>
      <c r="D19" s="174"/>
      <c r="E19" s="180"/>
      <c r="F19" s="191">
        <v>1</v>
      </c>
      <c r="G19" s="195">
        <v>83000</v>
      </c>
    </row>
    <row r="20" spans="1:7" ht="15" customHeight="1">
      <c r="A20" s="161">
        <v>6212</v>
      </c>
      <c r="B20" s="167"/>
      <c r="C20" s="171"/>
      <c r="D20" s="174"/>
      <c r="E20" s="180"/>
      <c r="F20" s="191">
        <v>2</v>
      </c>
      <c r="G20" s="195">
        <v>97000</v>
      </c>
    </row>
    <row r="21" spans="1:7" ht="15" customHeight="1">
      <c r="A21" s="161">
        <v>6312</v>
      </c>
      <c r="B21" s="167"/>
      <c r="C21" s="171"/>
      <c r="D21" s="174"/>
      <c r="E21" s="180"/>
      <c r="F21" s="191">
        <v>3</v>
      </c>
      <c r="G21" s="195">
        <v>119000</v>
      </c>
    </row>
    <row r="22" spans="1:7" ht="15" customHeight="1">
      <c r="A22" s="161">
        <v>6412</v>
      </c>
      <c r="B22" s="167"/>
      <c r="C22" s="171"/>
      <c r="D22" s="174"/>
      <c r="E22" s="180"/>
      <c r="F22" s="191">
        <v>4</v>
      </c>
      <c r="G22" s="195">
        <v>139000</v>
      </c>
    </row>
    <row r="23" spans="1:7" ht="15" customHeight="1">
      <c r="A23" s="161">
        <v>6512</v>
      </c>
      <c r="B23" s="167"/>
      <c r="C23" s="171"/>
      <c r="D23" s="174"/>
      <c r="E23" s="180"/>
      <c r="F23" s="191">
        <v>5</v>
      </c>
      <c r="G23" s="195">
        <v>170000</v>
      </c>
    </row>
    <row r="24" spans="1:7" ht="15" customHeight="1">
      <c r="A24" s="161">
        <v>6612</v>
      </c>
      <c r="B24" s="168"/>
      <c r="C24" s="172"/>
      <c r="D24" s="175"/>
      <c r="E24" s="181"/>
      <c r="F24" s="193">
        <v>6</v>
      </c>
      <c r="G24" s="197">
        <v>210000</v>
      </c>
    </row>
    <row r="25" spans="1:7" ht="15" customHeight="1">
      <c r="A25" s="161">
        <v>4030</v>
      </c>
      <c r="B25" s="166" t="s">
        <v>66</v>
      </c>
      <c r="C25" s="170"/>
      <c r="D25" s="173"/>
      <c r="E25" s="176">
        <v>4</v>
      </c>
      <c r="F25" s="190" t="s">
        <v>28</v>
      </c>
      <c r="G25" s="194">
        <v>94000</v>
      </c>
    </row>
    <row r="26" spans="1:7" ht="15" customHeight="1">
      <c r="A26" s="161">
        <v>4130</v>
      </c>
      <c r="B26" s="167"/>
      <c r="C26" s="171"/>
      <c r="D26" s="174"/>
      <c r="E26" s="177"/>
      <c r="F26" s="191">
        <v>1</v>
      </c>
      <c r="G26" s="198">
        <v>94000</v>
      </c>
    </row>
    <row r="27" spans="1:7" ht="15" customHeight="1">
      <c r="A27" s="161">
        <v>4230</v>
      </c>
      <c r="B27" s="167"/>
      <c r="C27" s="171"/>
      <c r="D27" s="174"/>
      <c r="E27" s="177"/>
      <c r="F27" s="191">
        <v>2</v>
      </c>
      <c r="G27" s="195">
        <v>107000</v>
      </c>
    </row>
    <row r="28" spans="1:7" ht="15" customHeight="1">
      <c r="A28" s="161">
        <v>4330</v>
      </c>
      <c r="B28" s="167"/>
      <c r="C28" s="171"/>
      <c r="D28" s="174"/>
      <c r="E28" s="177"/>
      <c r="F28" s="191">
        <v>3</v>
      </c>
      <c r="G28" s="195">
        <v>112000</v>
      </c>
    </row>
    <row r="29" spans="1:7" ht="15" customHeight="1">
      <c r="A29" s="161">
        <v>4430</v>
      </c>
      <c r="B29" s="167"/>
      <c r="C29" s="171"/>
      <c r="D29" s="174"/>
      <c r="E29" s="177"/>
      <c r="F29" s="191">
        <v>4</v>
      </c>
      <c r="G29" s="195">
        <v>136000</v>
      </c>
    </row>
    <row r="30" spans="1:7" ht="15" customHeight="1">
      <c r="A30" s="161">
        <v>4530</v>
      </c>
      <c r="B30" s="167"/>
      <c r="C30" s="171"/>
      <c r="D30" s="174"/>
      <c r="E30" s="177"/>
      <c r="F30" s="191">
        <v>5</v>
      </c>
      <c r="G30" s="195">
        <v>172000</v>
      </c>
    </row>
    <row r="31" spans="1:7" ht="15" customHeight="1">
      <c r="A31" s="161">
        <v>4630</v>
      </c>
      <c r="B31" s="167"/>
      <c r="C31" s="171"/>
      <c r="D31" s="174"/>
      <c r="E31" s="182"/>
      <c r="F31" s="193">
        <v>6</v>
      </c>
      <c r="G31" s="197">
        <v>213000</v>
      </c>
    </row>
    <row r="32" spans="1:7" ht="15" customHeight="1">
      <c r="A32" s="161">
        <v>5030</v>
      </c>
      <c r="B32" s="167"/>
      <c r="C32" s="171"/>
      <c r="D32" s="174"/>
      <c r="E32" s="179">
        <v>5</v>
      </c>
      <c r="F32" s="190" t="s">
        <v>28</v>
      </c>
      <c r="G32" s="194">
        <v>79000</v>
      </c>
    </row>
    <row r="33" spans="1:7" ht="15" customHeight="1">
      <c r="A33" s="161">
        <v>5130</v>
      </c>
      <c r="B33" s="167"/>
      <c r="C33" s="171"/>
      <c r="D33" s="174"/>
      <c r="E33" s="180"/>
      <c r="F33" s="191">
        <v>1</v>
      </c>
      <c r="G33" s="195">
        <v>79000</v>
      </c>
    </row>
    <row r="34" spans="1:7" ht="15" customHeight="1">
      <c r="A34" s="161">
        <v>5230</v>
      </c>
      <c r="B34" s="167"/>
      <c r="C34" s="171"/>
      <c r="D34" s="174"/>
      <c r="E34" s="180"/>
      <c r="F34" s="191">
        <v>2</v>
      </c>
      <c r="G34" s="195">
        <v>92000</v>
      </c>
    </row>
    <row r="35" spans="1:7" ht="15" customHeight="1">
      <c r="A35" s="161">
        <v>5330</v>
      </c>
      <c r="B35" s="167"/>
      <c r="C35" s="171"/>
      <c r="D35" s="174"/>
      <c r="E35" s="180"/>
      <c r="F35" s="191">
        <v>3</v>
      </c>
      <c r="G35" s="195">
        <v>111000</v>
      </c>
    </row>
    <row r="36" spans="1:7" ht="15" customHeight="1">
      <c r="A36" s="161">
        <v>5430</v>
      </c>
      <c r="B36" s="167"/>
      <c r="C36" s="171"/>
      <c r="D36" s="174"/>
      <c r="E36" s="180"/>
      <c r="F36" s="191">
        <v>4</v>
      </c>
      <c r="G36" s="195">
        <v>131000</v>
      </c>
    </row>
    <row r="37" spans="1:7" ht="15" customHeight="1">
      <c r="A37" s="161">
        <v>5530</v>
      </c>
      <c r="B37" s="167"/>
      <c r="C37" s="171"/>
      <c r="D37" s="174"/>
      <c r="E37" s="180"/>
      <c r="F37" s="191">
        <v>5</v>
      </c>
      <c r="G37" s="195">
        <v>161000</v>
      </c>
    </row>
    <row r="38" spans="1:7" ht="15" customHeight="1">
      <c r="A38" s="161">
        <v>5630</v>
      </c>
      <c r="B38" s="167"/>
      <c r="C38" s="171"/>
      <c r="D38" s="174"/>
      <c r="E38" s="181"/>
      <c r="F38" s="193">
        <v>6</v>
      </c>
      <c r="G38" s="197">
        <v>201000</v>
      </c>
    </row>
    <row r="39" spans="1:7" ht="15" customHeight="1">
      <c r="A39" s="162">
        <v>6030</v>
      </c>
      <c r="B39" s="167"/>
      <c r="C39" s="171"/>
      <c r="D39" s="174"/>
      <c r="E39" s="179">
        <v>6</v>
      </c>
      <c r="F39" s="190" t="s">
        <v>28</v>
      </c>
      <c r="G39" s="194">
        <v>69000</v>
      </c>
    </row>
    <row r="40" spans="1:7" ht="15" customHeight="1">
      <c r="A40" s="162">
        <v>6130</v>
      </c>
      <c r="B40" s="167"/>
      <c r="C40" s="171"/>
      <c r="D40" s="174"/>
      <c r="E40" s="180"/>
      <c r="F40" s="191">
        <v>1</v>
      </c>
      <c r="G40" s="195">
        <v>69000</v>
      </c>
    </row>
    <row r="41" spans="1:7" ht="15" customHeight="1">
      <c r="A41" s="162">
        <v>6230</v>
      </c>
      <c r="B41" s="167"/>
      <c r="C41" s="171"/>
      <c r="D41" s="174"/>
      <c r="E41" s="180"/>
      <c r="F41" s="191">
        <v>2</v>
      </c>
      <c r="G41" s="195">
        <v>82000</v>
      </c>
    </row>
    <row r="42" spans="1:7" ht="15" customHeight="1">
      <c r="A42" s="162">
        <v>6330</v>
      </c>
      <c r="B42" s="167"/>
      <c r="C42" s="171"/>
      <c r="D42" s="174"/>
      <c r="E42" s="180"/>
      <c r="F42" s="191">
        <v>3</v>
      </c>
      <c r="G42" s="195">
        <v>104000</v>
      </c>
    </row>
    <row r="43" spans="1:7" ht="15" customHeight="1">
      <c r="A43" s="162">
        <v>6430</v>
      </c>
      <c r="B43" s="167"/>
      <c r="C43" s="171"/>
      <c r="D43" s="174"/>
      <c r="E43" s="180"/>
      <c r="F43" s="191">
        <v>4</v>
      </c>
      <c r="G43" s="195">
        <v>124000</v>
      </c>
    </row>
    <row r="44" spans="1:7" ht="15" customHeight="1">
      <c r="A44" s="162">
        <v>6530</v>
      </c>
      <c r="B44" s="167"/>
      <c r="C44" s="171"/>
      <c r="D44" s="174"/>
      <c r="E44" s="180"/>
      <c r="F44" s="191">
        <v>5</v>
      </c>
      <c r="G44" s="195">
        <v>154000</v>
      </c>
    </row>
    <row r="45" spans="1:7" ht="15" customHeight="1">
      <c r="A45" s="162">
        <v>6630</v>
      </c>
      <c r="B45" s="168"/>
      <c r="C45" s="172"/>
      <c r="D45" s="175"/>
      <c r="E45" s="183"/>
      <c r="F45" s="192">
        <v>6</v>
      </c>
      <c r="G45" s="196">
        <v>196000</v>
      </c>
    </row>
    <row r="46" spans="1:7" ht="15" customHeight="1">
      <c r="A46" s="162">
        <v>4000</v>
      </c>
      <c r="B46" s="166" t="s">
        <v>67</v>
      </c>
      <c r="C46" s="170"/>
      <c r="D46" s="173"/>
      <c r="E46" s="184">
        <v>4</v>
      </c>
      <c r="F46" s="190" t="s">
        <v>28</v>
      </c>
      <c r="G46" s="194">
        <v>85000</v>
      </c>
    </row>
    <row r="47" spans="1:7" ht="15" customHeight="1">
      <c r="A47" s="162">
        <v>4100</v>
      </c>
      <c r="B47" s="167"/>
      <c r="C47" s="171"/>
      <c r="D47" s="174"/>
      <c r="E47" s="185"/>
      <c r="F47" s="191">
        <v>1</v>
      </c>
      <c r="G47" s="198">
        <v>85000</v>
      </c>
    </row>
    <row r="48" spans="1:7" ht="15" customHeight="1">
      <c r="A48" s="162">
        <v>4200</v>
      </c>
      <c r="B48" s="167"/>
      <c r="C48" s="171"/>
      <c r="D48" s="174"/>
      <c r="E48" s="185"/>
      <c r="F48" s="191">
        <v>2</v>
      </c>
      <c r="G48" s="195">
        <v>97000</v>
      </c>
    </row>
    <row r="49" spans="1:8" ht="15" customHeight="1">
      <c r="A49" s="162">
        <v>4300</v>
      </c>
      <c r="B49" s="167"/>
      <c r="C49" s="171"/>
      <c r="D49" s="174"/>
      <c r="E49" s="185"/>
      <c r="F49" s="191">
        <v>3</v>
      </c>
      <c r="G49" s="195">
        <v>102000</v>
      </c>
    </row>
    <row r="50" spans="1:8" ht="15" customHeight="1">
      <c r="A50" s="162">
        <v>4400</v>
      </c>
      <c r="B50" s="167"/>
      <c r="C50" s="171"/>
      <c r="D50" s="174"/>
      <c r="E50" s="185"/>
      <c r="F50" s="191">
        <v>4</v>
      </c>
      <c r="G50" s="195">
        <v>126000</v>
      </c>
    </row>
    <row r="51" spans="1:8" ht="15" customHeight="1">
      <c r="A51" s="162">
        <v>4500</v>
      </c>
      <c r="B51" s="167"/>
      <c r="C51" s="171"/>
      <c r="D51" s="174"/>
      <c r="E51" s="185"/>
      <c r="F51" s="191">
        <v>5</v>
      </c>
      <c r="G51" s="195">
        <v>162000</v>
      </c>
    </row>
    <row r="52" spans="1:8" ht="15" customHeight="1">
      <c r="A52" s="162">
        <v>4600</v>
      </c>
      <c r="B52" s="167"/>
      <c r="C52" s="171"/>
      <c r="D52" s="174"/>
      <c r="E52" s="186"/>
      <c r="F52" s="193">
        <v>6</v>
      </c>
      <c r="G52" s="197">
        <v>203000</v>
      </c>
    </row>
    <row r="53" spans="1:8" ht="15" customHeight="1">
      <c r="A53" s="157">
        <v>5000</v>
      </c>
      <c r="B53" s="167"/>
      <c r="C53" s="171"/>
      <c r="D53" s="174"/>
      <c r="E53" s="187">
        <v>5</v>
      </c>
      <c r="F53" s="190" t="s">
        <v>28</v>
      </c>
      <c r="G53" s="194">
        <v>70000</v>
      </c>
    </row>
    <row r="54" spans="1:8" ht="15" customHeight="1">
      <c r="A54" s="157">
        <v>5100</v>
      </c>
      <c r="B54" s="167"/>
      <c r="C54" s="171"/>
      <c r="D54" s="174"/>
      <c r="E54" s="188"/>
      <c r="F54" s="191">
        <v>1</v>
      </c>
      <c r="G54" s="195">
        <v>70000</v>
      </c>
    </row>
    <row r="55" spans="1:8" ht="15" customHeight="1">
      <c r="A55" s="157">
        <v>5200</v>
      </c>
      <c r="B55" s="167"/>
      <c r="C55" s="171"/>
      <c r="D55" s="174"/>
      <c r="E55" s="188"/>
      <c r="F55" s="191">
        <v>2</v>
      </c>
      <c r="G55" s="195">
        <v>82000</v>
      </c>
      <c r="H55" s="199"/>
    </row>
    <row r="56" spans="1:8" ht="15" customHeight="1">
      <c r="A56" s="157">
        <v>5300</v>
      </c>
      <c r="B56" s="167"/>
      <c r="C56" s="171"/>
      <c r="D56" s="174"/>
      <c r="E56" s="188"/>
      <c r="F56" s="191">
        <v>3</v>
      </c>
      <c r="G56" s="195">
        <v>101000</v>
      </c>
    </row>
    <row r="57" spans="1:8" ht="15" customHeight="1">
      <c r="A57" s="157">
        <v>5400</v>
      </c>
      <c r="B57" s="167"/>
      <c r="C57" s="171"/>
      <c r="D57" s="174"/>
      <c r="E57" s="188"/>
      <c r="F57" s="191">
        <v>4</v>
      </c>
      <c r="G57" s="195">
        <v>121000</v>
      </c>
    </row>
    <row r="58" spans="1:8" ht="15" customHeight="1">
      <c r="A58" s="157">
        <v>5500</v>
      </c>
      <c r="B58" s="167"/>
      <c r="C58" s="171"/>
      <c r="D58" s="174"/>
      <c r="E58" s="188"/>
      <c r="F58" s="191">
        <v>5</v>
      </c>
      <c r="G58" s="195">
        <v>151000</v>
      </c>
    </row>
    <row r="59" spans="1:8" ht="15" customHeight="1">
      <c r="A59" s="157">
        <v>5600</v>
      </c>
      <c r="B59" s="167"/>
      <c r="C59" s="171"/>
      <c r="D59" s="174"/>
      <c r="E59" s="189"/>
      <c r="F59" s="193">
        <v>6</v>
      </c>
      <c r="G59" s="197">
        <v>191000</v>
      </c>
    </row>
    <row r="60" spans="1:8" ht="15" customHeight="1">
      <c r="A60" s="157">
        <v>6000</v>
      </c>
      <c r="B60" s="167"/>
      <c r="C60" s="171"/>
      <c r="D60" s="174"/>
      <c r="E60" s="187">
        <v>6</v>
      </c>
      <c r="F60" s="190" t="s">
        <v>28</v>
      </c>
      <c r="G60" s="194">
        <v>60000</v>
      </c>
    </row>
    <row r="61" spans="1:8" ht="15" customHeight="1">
      <c r="A61" s="157">
        <v>6100</v>
      </c>
      <c r="B61" s="167"/>
      <c r="C61" s="171"/>
      <c r="D61" s="174"/>
      <c r="E61" s="188"/>
      <c r="F61" s="191">
        <v>1</v>
      </c>
      <c r="G61" s="195">
        <v>60000</v>
      </c>
    </row>
    <row r="62" spans="1:8" ht="15" customHeight="1">
      <c r="A62" s="157">
        <v>6200</v>
      </c>
      <c r="B62" s="167"/>
      <c r="C62" s="171"/>
      <c r="D62" s="174"/>
      <c r="E62" s="188"/>
      <c r="F62" s="191">
        <v>2</v>
      </c>
      <c r="G62" s="195">
        <v>72000</v>
      </c>
    </row>
    <row r="63" spans="1:8" ht="15" customHeight="1">
      <c r="A63" s="157">
        <v>6300</v>
      </c>
      <c r="B63" s="167"/>
      <c r="C63" s="171"/>
      <c r="D63" s="174"/>
      <c r="E63" s="188"/>
      <c r="F63" s="191">
        <v>3</v>
      </c>
      <c r="G63" s="195">
        <v>94000</v>
      </c>
    </row>
    <row r="64" spans="1:8" ht="15" customHeight="1">
      <c r="A64" s="157">
        <v>6400</v>
      </c>
      <c r="B64" s="167"/>
      <c r="C64" s="171"/>
      <c r="D64" s="174"/>
      <c r="E64" s="188"/>
      <c r="F64" s="191">
        <v>4</v>
      </c>
      <c r="G64" s="195">
        <v>114000</v>
      </c>
    </row>
    <row r="65" spans="1:7" ht="15" customHeight="1">
      <c r="A65" s="157">
        <v>6500</v>
      </c>
      <c r="B65" s="167"/>
      <c r="C65" s="171"/>
      <c r="D65" s="174"/>
      <c r="E65" s="188"/>
      <c r="F65" s="191">
        <v>5</v>
      </c>
      <c r="G65" s="195">
        <v>144000</v>
      </c>
    </row>
    <row r="66" spans="1:7" ht="15" customHeight="1">
      <c r="A66" s="157">
        <v>6600</v>
      </c>
      <c r="B66" s="168"/>
      <c r="C66" s="172"/>
      <c r="D66" s="175"/>
      <c r="E66" s="189"/>
      <c r="F66" s="193">
        <v>6</v>
      </c>
      <c r="G66" s="197">
        <v>186000</v>
      </c>
    </row>
  </sheetData>
  <mergeCells count="15">
    <mergeCell ref="B2:D3"/>
    <mergeCell ref="E2:E3"/>
    <mergeCell ref="F2:F3"/>
    <mergeCell ref="B4:D24"/>
    <mergeCell ref="E4:E10"/>
    <mergeCell ref="E11:E17"/>
    <mergeCell ref="E18:E24"/>
    <mergeCell ref="B25:D45"/>
    <mergeCell ref="E25:E31"/>
    <mergeCell ref="E32:E38"/>
    <mergeCell ref="E39:E45"/>
    <mergeCell ref="B46:D66"/>
    <mergeCell ref="E46:E52"/>
    <mergeCell ref="E53:E59"/>
    <mergeCell ref="E60:E66"/>
  </mergeCells>
  <phoneticPr fontId="2"/>
  <pageMargins left="0.7" right="0.7" top="0.38" bottom="0.17" header="0.3" footer="0.3"/>
  <pageSetup paperSize="9" scale="8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所要額調書（数式なし）</vt:lpstr>
      <vt:lpstr>所要額調書（数式あり）</vt:lpstr>
      <vt:lpstr>国加算等の計明細シート（数式あり）</vt:lpstr>
      <vt:lpstr>Sheet2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2025-06-20T00:46:36Z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2025-06-20T00:46:36Z</vt:filetime>
  </property>
</Properties>
</file>